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0" i="1" l="1"/>
  <c r="Z21" i="1" l="1"/>
  <c r="Z20" i="1"/>
  <c r="Y21" i="1"/>
  <c r="Y20" i="1"/>
  <c r="Z64" i="1"/>
  <c r="Y64" i="1"/>
  <c r="Z54" i="1" l="1"/>
  <c r="Y41" i="1" l="1"/>
  <c r="Z75" i="1"/>
  <c r="Y54" i="1" l="1"/>
  <c r="T54" i="1" s="1"/>
  <c r="Z66" i="1"/>
  <c r="T75" i="1" s="1"/>
  <c r="Y66" i="1"/>
  <c r="V79" i="1"/>
  <c r="Y10" i="1" l="1"/>
  <c r="Z10" i="1"/>
  <c r="T38" i="1" l="1"/>
  <c r="X36" i="1"/>
  <c r="T36" i="1"/>
  <c r="T34" i="1"/>
  <c r="T32" i="1"/>
  <c r="G38" i="1"/>
  <c r="M36" i="1"/>
  <c r="L36" i="1"/>
  <c r="K36" i="1"/>
  <c r="G36" i="1"/>
  <c r="G34" i="1"/>
  <c r="G32" i="1"/>
  <c r="T20" i="1"/>
  <c r="T17" i="1"/>
  <c r="T10" i="1"/>
  <c r="T8" i="1"/>
  <c r="G8" i="1" l="1"/>
  <c r="G20" i="1"/>
  <c r="G17" i="1"/>
  <c r="G10" i="1"/>
  <c r="G52" i="1" l="1"/>
  <c r="G50" i="1"/>
  <c r="G48" i="1"/>
  <c r="G46" i="1"/>
  <c r="G44" i="1"/>
  <c r="G42" i="1" l="1"/>
  <c r="T52" i="1" l="1"/>
  <c r="T49" i="1"/>
  <c r="T47" i="1"/>
  <c r="T45" i="1"/>
  <c r="T43" i="1"/>
  <c r="T41" i="1" l="1"/>
  <c r="T64" i="1"/>
  <c r="G64" i="1"/>
  <c r="G60" i="1"/>
  <c r="T73" i="1"/>
  <c r="T70" i="1"/>
  <c r="T68" i="1"/>
  <c r="T66" i="1"/>
  <c r="G62" i="1"/>
  <c r="T62" i="1"/>
  <c r="T58" i="1"/>
  <c r="T56" i="1"/>
  <c r="G58" i="1"/>
  <c r="G56" i="1"/>
  <c r="G54" i="1"/>
  <c r="G30" i="1"/>
  <c r="M27" i="1"/>
  <c r="L27" i="1"/>
  <c r="K27" i="1"/>
  <c r="G27" i="1"/>
  <c r="G25" i="1"/>
  <c r="G23" i="1"/>
  <c r="T30" i="1"/>
  <c r="Z27" i="1"/>
  <c r="Y27" i="1"/>
  <c r="X27" i="1"/>
  <c r="T27" i="1"/>
  <c r="T25" i="1"/>
  <c r="T23" i="1"/>
  <c r="T38" i="2"/>
  <c r="T36" i="2"/>
  <c r="X34" i="2"/>
  <c r="X33" i="2" s="1"/>
  <c r="W34" i="2"/>
  <c r="W33" i="2" s="1"/>
  <c r="T33" i="2"/>
  <c r="T31" i="2"/>
  <c r="T29" i="2"/>
  <c r="T26" i="2"/>
  <c r="T24" i="2"/>
  <c r="T20" i="2"/>
  <c r="T18" i="2"/>
  <c r="T16" i="2"/>
  <c r="T14" i="2"/>
  <c r="Z12" i="2"/>
  <c r="Y12" i="2"/>
  <c r="X12" i="2"/>
  <c r="T22" i="2" s="1"/>
  <c r="T12" i="2"/>
  <c r="T10" i="2"/>
  <c r="T8" i="2"/>
</calcChain>
</file>

<file path=xl/comments1.xml><?xml version="1.0" encoding="utf-8"?>
<comments xmlns="http://schemas.openxmlformats.org/spreadsheetml/2006/main">
  <authors>
    <author>Автор</author>
  </authors>
  <commentList>
    <comment ref="U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*** зірочки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*** зірочки</t>
        </r>
      </text>
    </comment>
    <comment ref="U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*** зірочки</t>
        </r>
      </text>
    </comment>
    <comment ref="Z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загубився 0</t>
        </r>
      </text>
    </comment>
    <comment ref="W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прибрати 0</t>
        </r>
      </text>
    </comment>
    <comment ref="Y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Ціле число (без коми)</t>
        </r>
      </text>
    </comment>
    <comment ref="U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де показник якості?</t>
        </r>
      </text>
    </comment>
  </commentList>
</comments>
</file>

<file path=xl/sharedStrings.xml><?xml version="1.0" encoding="utf-8"?>
<sst xmlns="http://schemas.openxmlformats.org/spreadsheetml/2006/main" count="350" uniqueCount="107">
  <si>
    <t>Заходи програми</t>
  </si>
  <si>
    <t>Виконавці заходу</t>
  </si>
  <si>
    <t>Джерела фінан-сування</t>
  </si>
  <si>
    <t>Очікуваний результат 
(результативні показники)</t>
  </si>
  <si>
    <t>Назва показника</t>
  </si>
  <si>
    <t>2024 рік</t>
  </si>
  <si>
    <t>Бюджет міста Києва</t>
  </si>
  <si>
    <t>з них:</t>
  </si>
  <si>
    <t>2025 рік</t>
  </si>
  <si>
    <t>Строки виконання заходу</t>
  </si>
  <si>
    <t>2024 рік:</t>
  </si>
  <si>
    <t>2. Показник продукту:</t>
  </si>
  <si>
    <t>3. Показник ефективності:</t>
  </si>
  <si>
    <t>4. Показник якості:</t>
  </si>
  <si>
    <t>2023 рік</t>
  </si>
  <si>
    <t>2025 рік:</t>
  </si>
  <si>
    <t>Обсяг фінансових ресурсів, тис. грн</t>
  </si>
  <si>
    <t>1. Показник витрат, тис. грн:</t>
  </si>
  <si>
    <t>”</t>
  </si>
  <si>
    <t>2026 рік</t>
  </si>
  <si>
    <t>2027 рік</t>
  </si>
  <si>
    <t>Підвищення соціальної захищеності мешканців / мешканок</t>
  </si>
  <si>
    <t>Середні витрати на одну особу, грн</t>
  </si>
  <si>
    <t>**Динаміка кількості одержувачів, % до базового року</t>
  </si>
  <si>
    <t>Всього:</t>
  </si>
  <si>
    <t>2026 рік:</t>
  </si>
  <si>
    <t>2027 рік:</t>
  </si>
  <si>
    <t>Діюча редакція</t>
  </si>
  <si>
    <t>Нова редакція</t>
  </si>
  <si>
    <t>Додаток 1 до міської цільової програми "Підтримка киян-Захисників та Захисниць України" на 2023-2027 роки :</t>
  </si>
  <si>
    <t>Оперативна ціль Стратегії розвитку міста Києва до 2027 року</t>
  </si>
  <si>
    <t>Завдання Програми</t>
  </si>
  <si>
    <t>Заходи Програми</t>
  </si>
  <si>
    <t>Джерела фінансування</t>
  </si>
  <si>
    <t>Обсяги фінансування, тис. грн</t>
  </si>
  <si>
    <t>Очікуваний результат (результативні показники)</t>
  </si>
  <si>
    <t>2024-2027</t>
  </si>
  <si>
    <t>Міська цільова програма «Підтримка киян – Захисників та Захисниць України» на 2023 – 2027 роки</t>
  </si>
  <si>
    <t>Порівняльна таблиця до проєкту рішення Київської міської ради «Про внесення змін до міської цільової програми «Підтримка киян – Захисників та Захисниць України» на 2023 – 2027 роки"</t>
  </si>
  <si>
    <t>Кількість одержувачів, осіб, з них:</t>
  </si>
  <si>
    <t>чоловіків, осіб</t>
  </si>
  <si>
    <t>жінок, осіб</t>
  </si>
  <si>
    <t>Середній розмір допомоги, грн</t>
  </si>
  <si>
    <t>Кількість одержувачів, тис. осіб</t>
  </si>
  <si>
    <t>чоловіків, тис. осіб</t>
  </si>
  <si>
    <t>жінок, тис. осіб</t>
  </si>
  <si>
    <t>***Динаміка кількості одержувачів матеріальної допомоги, % до базового року</t>
  </si>
  <si>
    <t>2023 рік:</t>
  </si>
  <si>
    <t>Забезпечення надання комплексної соціальної підтримки для ефективної реадаптації та соціально-економічної реінтеграції ветеранів та ветеранок війни, зокрема Захисникам та Захисницям України, членам їх сімей та членам сімей загиблих (померлих) Захисників та Захисниць України</t>
  </si>
  <si>
    <t>Примітки:</t>
  </si>
  <si>
    <t>* - базовий рік рахувати 2023 рік</t>
  </si>
  <si>
    <t>** - базовий рік рахувати 2024 рік</t>
  </si>
  <si>
    <t>*** - базовий рік рахувати 2025 рік</t>
  </si>
  <si>
    <t>Кількість осіб, забезпечених матеріальною допомогою, осіб</t>
  </si>
  <si>
    <t>1.11. Забезпечення надання одноразової матеріальної допомоги на часткову компенсацію витрат для пристосування житлового приміщення (квартири/будинку) особам з інвалідністю внаслідок війни І  групи,  ІІ групи з обмеженими можливостями опорно-рухового апарату, які пересуваються за допомогою технічних та інших засобів реабілітації, з числа киян-Захисників та Захисниць України</t>
  </si>
  <si>
    <t xml:space="preserve">Департамент соціальної та ветеранської політики виконавчого органу Київської міської ради (Київської міської державної адміністрації) ,
Комунальна бюджетна установа "Київський міський центр комплексної підтримки учасників бойових дій "КИЇВ МІЛІТАРІ ХАБ"
</t>
  </si>
  <si>
    <t>1.26.. Забезпечення надання мікрогрантової допомоги на відкриття (відновлення, розвиток) власного бізнесу киянам - Захисникам та Захисницям України, членам їх сімей та членам сімей загиблих (померлих) Захисників, Захисниць України відповідно до порядку  визначеного Київською міською радою</t>
  </si>
  <si>
    <t>кількість створених робочих місць, од.</t>
  </si>
  <si>
    <t xml:space="preserve">2026 рік </t>
  </si>
  <si>
    <t>Середній рівень грантової допомоги на одну особу, грн</t>
  </si>
  <si>
    <t>**Динаміка кількості охоплених осіб, % до базового року</t>
  </si>
  <si>
    <t>1.28. Забезпечення надання одноразової грошової винагороди особам, яким присвоєно звання "Почесний Захисник/Захисниця міста Києва"та одному з членів сім’ї особи, якій присвоєно Звання посмертно</t>
  </si>
  <si>
    <r>
      <t xml:space="preserve">Департамент соціальної та ветеранської політики виконавчого органу Київської міської ради (Київської міської державної адміністрації),  </t>
    </r>
    <r>
      <rPr>
        <b/>
        <sz val="14"/>
        <color rgb="FF000000"/>
        <rFont val="Times New Roman"/>
        <family val="1"/>
        <charset val="204"/>
      </rPr>
      <t>районні в місті Києві державні адміністрації</t>
    </r>
    <r>
      <rPr>
        <sz val="14"/>
        <color rgb="FF000000"/>
        <rFont val="Times New Roman"/>
        <family val="1"/>
        <charset val="204"/>
      </rPr>
      <t>, Київський міський центр по нарахуванню та здісненню соціальних виплат</t>
    </r>
  </si>
  <si>
    <t>Департамент соціальної та ветеранської політики виконавчого органу Київської міської ради (Київської міської державної адміністрації) ,
Комунальна бюджетна установа "Київський міський центр комплексної підтримки учасників бойових дій "КИЇВ МІЛІТАРІ ХАБ"</t>
  </si>
  <si>
    <t>1.26. Забезпечення надання мікрогрантової допомоги на відкриття (відновлення, розвиток) власного бізнесу киянам - Захисникам та Захисницям України, членам їх сімей та членам сімей загиблих (померлих) Захисників, Захисниць України відповідно до порядку  визначеного Київською міською радою</t>
  </si>
  <si>
    <t xml:space="preserve">1.11. Часткова компенсація витрат на переобладнання квартири для осіб з інвалідністю внаслідок війни І та ІІ групи, відповідно до порядку, визначеного  Департаментом соціальної та ветеранської політики виконавчого органу Київської міської ради (Київської міської державної адміністрації) </t>
  </si>
  <si>
    <t xml:space="preserve">Департамент соціальної та ветеранської політики виконавчого органу Київської міської ради (Київської міської державної адміністрації) ,
 Київський міський центр по нарахуванню та здісненню соціальних виплат
</t>
  </si>
  <si>
    <r>
      <t xml:space="preserve">Департамент соціальної та ветеранської політики виконавчого органу Київської міської ради (Київської міської державної адміністрації) ,
</t>
    </r>
    <r>
      <rPr>
        <b/>
        <sz val="14"/>
        <color rgb="FF000000"/>
        <rFont val="Times New Roman"/>
        <family val="1"/>
        <charset val="204"/>
      </rPr>
      <t xml:space="preserve">Комунальна бюджетна установа "Київський міський центр комплексної підтримки учасників бойових дій "КИЇВ МІЛІТАРІ ХАБ", </t>
    </r>
    <r>
      <rPr>
        <sz val="14"/>
        <color rgb="FF000000"/>
        <rFont val="Times New Roman"/>
        <family val="1"/>
        <charset val="204"/>
      </rPr>
      <t>Київський міський центр по нарахуванню та здісненню соціальних виплат</t>
    </r>
  </si>
  <si>
    <t>2026-2027</t>
  </si>
  <si>
    <t>Департамент соціальної та ветеранської політики виконавчого органу Київської міської ради (Київської міської державної адміністрації), Київський міський центр по нарахуванню та здісненню соціальних виплат</t>
  </si>
  <si>
    <t>**** - базовий рік рахувати 2026 рік</t>
  </si>
  <si>
    <t>Середні розмір допомоги на одну особу  на одну особу, грн</t>
  </si>
  <si>
    <t>Кількість осіб, забезпечених матеріальною допомогою на часткову компенсацію переобладнання квартир</t>
  </si>
  <si>
    <t>1.19.Надання соціальних послуг киянам - Захисникам та Захисницям України, членам їх сімей та киянам - членам сімей загиблих (померлих) Захисників та Захисниць України</t>
  </si>
  <si>
    <t>2023-2027</t>
  </si>
  <si>
    <t>Кількість видів соціальних послуг, од.</t>
  </si>
  <si>
    <t>кількість користувачів, тис. грн</t>
  </si>
  <si>
    <t>чоловіків, тис. грн</t>
  </si>
  <si>
    <t>жінок, тис. грн</t>
  </si>
  <si>
    <t>Середні витрати на 1 користувача, грн</t>
  </si>
  <si>
    <t>* Динаміка кількості користувачів, % до базового року</t>
  </si>
  <si>
    <t xml:space="preserve">Таблиця "Обсяг і джерела фінансування міської цільової програми "Підтримка киян - Захисників та Захисниць України" на 2023 - 2027 роки розділу IV. "Обґрунтування шляхів і засобів розв'язання проблеми, обсягів і джерел фінансування, строки виконання програми" </t>
  </si>
  <si>
    <t>***Динаміка кількості одержувачів, % до базового року</t>
  </si>
  <si>
    <t>****Динаміка кількості охоплених осіб, % до базового року</t>
  </si>
  <si>
    <t>1.8. Забезпечення протезно-ортопедичними виробами підвищеної функціональності за новітніми технологіями осіб з інвалідністю внаслідок війни I та II груп з числа киян - Захисників та Захисниць України, в т. ч. протезування очей та протезування слуху відповідно до порядку визначеного Департаментом соціальної та ветеранської політики виконавчого органу Київської міської ради (Київської міської державної адміністрації); компенсація витрат на придбання лікарських засобів та медичних виробів при лікуванні в амбулаторних та/або стаціонарних умовах, ендопротезуванні, слухопротезуванні, протезуванні ока відповідно до порядку, визначеного Київською міською радою</t>
  </si>
  <si>
    <t>2025-2027</t>
  </si>
  <si>
    <t>Департамент соціальної та ветеранської політики виконавчого органу Київської міської ради (Київської міської державної адміністрації), Київський міський центр по нарахуванню та здійсненню соціальних виплат</t>
  </si>
  <si>
    <t>Загальна кількість одержувачів, осіб</t>
  </si>
  <si>
    <t>Кількість одержувачів компенсації, осіб</t>
  </si>
  <si>
    <t>Середній розмір компенсації, грн</t>
  </si>
  <si>
    <t>***Динаміка кількості одержувачів протезно-ортопедичних виробів, % до базового року</t>
  </si>
  <si>
    <t>***Динаміка кількості одержувачів компенсації, % до базового року</t>
  </si>
  <si>
    <t>1.18. Часткова компенсація витрат за відпочинок (оздоровлення) на території України Захисників та Захисниць України з родиною (на період дії воєнного стану) відповідно до порядку, визначеного Департаментом соціальної та ветеранської політики виконавчого органу Київської міської ради (Київської міської державної адміністрації)</t>
  </si>
  <si>
    <t>Середній розмір винагороди, грн</t>
  </si>
  <si>
    <t>Кількістьодержувачів, осіб</t>
  </si>
  <si>
    <t>Середні витрати на 1 особу, грн</t>
  </si>
  <si>
    <t>Кількість одержувачів протезно-ортопедичного виробу, осіб</t>
  </si>
  <si>
    <t>Середня вартість протезно-ортопедичного виробу , грн.</t>
  </si>
  <si>
    <t>Середня вартість протезно-ортопедичного виробу на одну особу, грн.</t>
  </si>
  <si>
    <t>1.11. Забезпечення надання часткової компенсації витрат для пристосування житлового приміщення (квартири/будинку) особам з інвалідністю внаслідок війни І  групи,  ІІ групи з обмеженими можливостями опорно-рухового апарату, які пересуваються за допомогою технічних та інших засобів реабілітації, з числа киян-Захисників та Захисниць України відповідно до порядку  визначеного Київською міською радою</t>
  </si>
  <si>
    <t>1.28. Забезпечення надання одноразової грошової винагороди особам, яким присвоєно звання "Почесний Захисник/Захисниця міста Києва"та одному з членів сім’ї особи, якій присвоєно Звання посмертно відповідно до порядку визначеного Департаментом соціальної та ветеранської політики виконавчого органу Київської міської ради (Київської міської державної адміністрації)</t>
  </si>
  <si>
    <t>1.19. Надання соціальних послуг киянам - Захисникам та Захисницям України, членам їх сімей та киянам - членам сімей загиблих (померлих) Захисників та Захисниць України</t>
  </si>
  <si>
    <r>
      <t xml:space="preserve">Кількість осіб,  забезпечених </t>
    </r>
    <r>
      <rPr>
        <b/>
        <sz val="13"/>
        <rFont val="Times New Roman"/>
        <family val="1"/>
        <charset val="204"/>
      </rPr>
      <t xml:space="preserve"> частковою компенсацію витрат для пристосування житлового приміщення</t>
    </r>
    <r>
      <rPr>
        <b/>
        <sz val="13"/>
        <color theme="1"/>
        <rFont val="Times New Roman"/>
        <family val="1"/>
        <charset val="204"/>
      </rPr>
      <t xml:space="preserve"> , осіб</t>
    </r>
  </si>
  <si>
    <r>
      <t>Середній розмір часткової компенсації на одну особу</t>
    </r>
    <r>
      <rPr>
        <b/>
        <sz val="1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грн</t>
    </r>
  </si>
  <si>
    <t>Директор Департаменту соціальної та ветеранської політики                                                                                                                                                                           Максим БУЧЕНКО</t>
  </si>
  <si>
    <t>Порівняльна таблиця до проєкту рішення Київської міської ради «Про внесення змін до міської цільової програми «Підтримка киян – Захисників та Захисниць України» на 2023 – 2027 роки"A1:M75</t>
  </si>
  <si>
    <t>Директор Департаменту соціальної та ветеранської політики                                                                                                                                                                                                                                      Максим БУЧЕНКО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</si>
</sst>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\ _₴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3"/>
      <color theme="1"/>
      <name val="Calibri"/>
      <family val="2"/>
      <scheme val="minor"/>
    </font>
    <font>
      <sz val="13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5">
    <xf numFmtId="0" fontId="0" fillId="0" borderId="0" xfId="0"/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49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165" fontId="7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top" wrapText="1"/>
    </xf>
    <xf numFmtId="166" fontId="12" fillId="0" borderId="4" xfId="0" applyNumberFormat="1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top" wrapText="1"/>
    </xf>
    <xf numFmtId="165" fontId="7" fillId="0" borderId="4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64" fontId="12" fillId="0" borderId="4" xfId="0" applyNumberFormat="1" applyFont="1" applyBorder="1" applyAlignment="1">
      <alignment horizontal="center" vertical="top" wrapText="1"/>
    </xf>
    <xf numFmtId="166" fontId="12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166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11" fillId="2" borderId="0" xfId="0" applyFont="1" applyFill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166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top" wrapText="1"/>
    </xf>
    <xf numFmtId="0" fontId="10" fillId="0" borderId="0" xfId="0" applyFont="1"/>
    <xf numFmtId="165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left" vertical="center"/>
    </xf>
    <xf numFmtId="0" fontId="0" fillId="0" borderId="14" xfId="0" applyBorder="1"/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49" fontId="7" fillId="0" borderId="23" xfId="0" applyNumberFormat="1" applyFont="1" applyBorder="1" applyAlignment="1">
      <alignment horizontal="right" vertical="top" wrapText="1"/>
    </xf>
    <xf numFmtId="165" fontId="7" fillId="0" borderId="23" xfId="0" applyNumberFormat="1" applyFont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left" vertical="center"/>
    </xf>
    <xf numFmtId="165" fontId="10" fillId="0" borderId="23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3" xfId="0" applyFont="1" applyBorder="1"/>
    <xf numFmtId="0" fontId="8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justify" vertical="center"/>
    </xf>
    <xf numFmtId="0" fontId="10" fillId="0" borderId="13" xfId="0" applyFont="1" applyBorder="1" applyAlignment="1">
      <alignment horizontal="center"/>
    </xf>
    <xf numFmtId="49" fontId="15" fillId="0" borderId="13" xfId="0" applyNumberFormat="1" applyFont="1" applyBorder="1" applyAlignment="1">
      <alignment horizontal="right" vertical="top" wrapText="1"/>
    </xf>
    <xf numFmtId="165" fontId="15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wrapText="1"/>
    </xf>
    <xf numFmtId="165" fontId="10" fillId="0" borderId="0" xfId="0" applyNumberFormat="1" applyFont="1" applyAlignment="1">
      <alignment horizontal="center"/>
    </xf>
    <xf numFmtId="165" fontId="16" fillId="0" borderId="4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1" fontId="7" fillId="0" borderId="4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center"/>
    </xf>
    <xf numFmtId="165" fontId="16" fillId="0" borderId="4" xfId="0" applyNumberFormat="1" applyFont="1" applyBorder="1" applyAlignment="1">
      <alignment horizontal="center" vertical="center" wrapText="1"/>
    </xf>
    <xf numFmtId="166" fontId="15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center" vertical="top" wrapText="1"/>
    </xf>
    <xf numFmtId="165" fontId="10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164" fontId="12" fillId="0" borderId="0" xfId="0" applyNumberFormat="1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165" fontId="15" fillId="0" borderId="4" xfId="0" applyNumberFormat="1" applyFont="1" applyBorder="1" applyAlignment="1">
      <alignment horizontal="center" vertical="top" wrapText="1"/>
    </xf>
    <xf numFmtId="0" fontId="17" fillId="0" borderId="10" xfId="0" applyFont="1" applyBorder="1"/>
    <xf numFmtId="0" fontId="11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4" fillId="0" borderId="10" xfId="0" applyFont="1" applyBorder="1"/>
    <xf numFmtId="165" fontId="12" fillId="0" borderId="20" xfId="0" applyNumberFormat="1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0" fillId="0" borderId="20" xfId="0" applyFont="1" applyBorder="1"/>
    <xf numFmtId="164" fontId="12" fillId="0" borderId="20" xfId="0" applyNumberFormat="1" applyFont="1" applyBorder="1" applyAlignment="1">
      <alignment horizontal="center" vertical="top" wrapText="1"/>
    </xf>
    <xf numFmtId="0" fontId="10" fillId="0" borderId="27" xfId="0" applyFont="1" applyBorder="1"/>
    <xf numFmtId="0" fontId="10" fillId="0" borderId="28" xfId="0" applyFont="1" applyBorder="1"/>
    <xf numFmtId="166" fontId="7" fillId="0" borderId="4" xfId="0" applyNumberFormat="1" applyFont="1" applyFill="1" applyBorder="1" applyAlignment="1">
      <alignment horizontal="center" vertical="top" wrapText="1"/>
    </xf>
    <xf numFmtId="164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166" fontId="7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top" wrapText="1"/>
    </xf>
    <xf numFmtId="165" fontId="12" fillId="0" borderId="4" xfId="0" applyNumberFormat="1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166" fontId="12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Fill="1" applyBorder="1" applyAlignment="1">
      <alignment horizontal="center" vertical="top" wrapText="1"/>
    </xf>
    <xf numFmtId="165" fontId="12" fillId="0" borderId="2" xfId="0" applyNumberFormat="1" applyFont="1" applyFill="1" applyBorder="1" applyAlignment="1">
      <alignment horizontal="center" vertical="top" wrapText="1"/>
    </xf>
    <xf numFmtId="166" fontId="16" fillId="0" borderId="4" xfId="0" applyNumberFormat="1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center" wrapText="1"/>
    </xf>
    <xf numFmtId="165" fontId="12" fillId="0" borderId="4" xfId="0" applyNumberFormat="1" applyFont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164" fontId="7" fillId="0" borderId="4" xfId="0" applyNumberFormat="1" applyFont="1" applyBorder="1" applyAlignment="1">
      <alignment vertical="top" wrapText="1"/>
    </xf>
    <xf numFmtId="164" fontId="7" fillId="0" borderId="4" xfId="0" applyNumberFormat="1" applyFont="1" applyBorder="1" applyAlignment="1">
      <alignment vertical="center" wrapText="1"/>
    </xf>
    <xf numFmtId="0" fontId="16" fillId="0" borderId="2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center" vertical="top" wrapText="1"/>
    </xf>
    <xf numFmtId="164" fontId="15" fillId="0" borderId="3" xfId="0" applyNumberFormat="1" applyFont="1" applyFill="1" applyBorder="1" applyAlignment="1">
      <alignment horizontal="center" vertical="top" wrapText="1"/>
    </xf>
    <xf numFmtId="165" fontId="12" fillId="0" borderId="2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/>
    </xf>
    <xf numFmtId="2" fontId="20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2" fontId="11" fillId="2" borderId="4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top" wrapText="1"/>
    </xf>
    <xf numFmtId="165" fontId="12" fillId="2" borderId="4" xfId="0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166" fontId="16" fillId="2" borderId="4" xfId="0" applyNumberFormat="1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166" fontId="12" fillId="2" borderId="4" xfId="0" applyNumberFormat="1" applyFont="1" applyFill="1" applyBorder="1" applyAlignment="1">
      <alignment horizontal="center" vertical="top" wrapText="1"/>
    </xf>
    <xf numFmtId="165" fontId="16" fillId="2" borderId="4" xfId="0" applyNumberFormat="1" applyFont="1" applyFill="1" applyBorder="1" applyAlignment="1">
      <alignment horizontal="center" vertical="top" wrapText="1"/>
    </xf>
    <xf numFmtId="164" fontId="7" fillId="2" borderId="4" xfId="0" applyNumberFormat="1" applyFont="1" applyFill="1" applyBorder="1" applyAlignment="1">
      <alignment horizontal="center" vertical="top" wrapText="1"/>
    </xf>
    <xf numFmtId="165" fontId="12" fillId="2" borderId="2" xfId="0" applyNumberFormat="1" applyFont="1" applyFill="1" applyBorder="1" applyAlignment="1">
      <alignment horizontal="center" vertical="top" wrapText="1"/>
    </xf>
    <xf numFmtId="0" fontId="23" fillId="0" borderId="4" xfId="0" applyFont="1" applyBorder="1" applyAlignment="1"/>
    <xf numFmtId="0" fontId="5" fillId="0" borderId="4" xfId="0" applyFont="1" applyBorder="1" applyAlignment="1">
      <alignment vertical="top" wrapText="1"/>
    </xf>
    <xf numFmtId="2" fontId="7" fillId="2" borderId="7" xfId="0" applyNumberFormat="1" applyFont="1" applyFill="1" applyBorder="1" applyAlignment="1">
      <alignment horizontal="center" vertical="top" wrapText="1"/>
    </xf>
    <xf numFmtId="165" fontId="24" fillId="2" borderId="0" xfId="0" applyNumberFormat="1" applyFont="1" applyFill="1"/>
    <xf numFmtId="0" fontId="12" fillId="0" borderId="3" xfId="0" applyFont="1" applyBorder="1" applyAlignment="1">
      <alignment horizontal="center" vertical="top" wrapText="1"/>
    </xf>
    <xf numFmtId="2" fontId="4" fillId="0" borderId="0" xfId="0" applyNumberFormat="1" applyFont="1"/>
    <xf numFmtId="165" fontId="4" fillId="0" borderId="0" xfId="0" applyNumberFormat="1" applyFont="1"/>
    <xf numFmtId="0" fontId="4" fillId="0" borderId="4" xfId="0" applyFont="1" applyBorder="1"/>
    <xf numFmtId="0" fontId="1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/>
    </xf>
    <xf numFmtId="165" fontId="12" fillId="2" borderId="4" xfId="0" applyNumberFormat="1" applyFont="1" applyFill="1" applyBorder="1" applyAlignment="1">
      <alignment horizontal="center" vertical="center" wrapText="1"/>
    </xf>
    <xf numFmtId="165" fontId="16" fillId="0" borderId="4" xfId="0" applyNumberFormat="1" applyFont="1" applyFill="1" applyBorder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center" vertical="center" wrapText="1"/>
    </xf>
    <xf numFmtId="166" fontId="16" fillId="0" borderId="4" xfId="0" applyNumberFormat="1" applyFont="1" applyFill="1" applyBorder="1" applyAlignment="1">
      <alignment horizontal="center" vertical="center" wrapText="1"/>
    </xf>
    <xf numFmtId="165" fontId="16" fillId="0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165" fontId="16" fillId="0" borderId="7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5" fillId="0" borderId="36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left" vertical="center"/>
    </xf>
    <xf numFmtId="165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/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top" wrapText="1"/>
    </xf>
    <xf numFmtId="17" fontId="4" fillId="0" borderId="4" xfId="0" applyNumberFormat="1" applyFont="1" applyBorder="1" applyAlignment="1">
      <alignment horizontal="left" vertical="top" wrapText="1"/>
    </xf>
    <xf numFmtId="17" fontId="4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0" fontId="16" fillId="0" borderId="3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165" fontId="12" fillId="0" borderId="3" xfId="0" applyNumberFormat="1" applyFont="1" applyBorder="1" applyAlignment="1">
      <alignment horizontal="center" vertical="top" wrapText="1"/>
    </xf>
    <xf numFmtId="165" fontId="12" fillId="0" borderId="2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left" vertical="top" wrapText="1"/>
    </xf>
    <xf numFmtId="17" fontId="8" fillId="0" borderId="1" xfId="0" applyNumberFormat="1" applyFont="1" applyBorder="1" applyAlignment="1">
      <alignment horizontal="left" vertical="top" wrapText="1"/>
    </xf>
    <xf numFmtId="17" fontId="10" fillId="0" borderId="19" xfId="0" applyNumberFormat="1" applyFont="1" applyBorder="1" applyAlignment="1">
      <alignment horizontal="left" vertical="top" wrapText="1"/>
    </xf>
    <xf numFmtId="17" fontId="10" fillId="0" borderId="20" xfId="0" applyNumberFormat="1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17" fontId="10" fillId="0" borderId="3" xfId="0" applyNumberFormat="1" applyFont="1" applyBorder="1" applyAlignment="1">
      <alignment horizontal="left" vertical="top" wrapText="1"/>
    </xf>
    <xf numFmtId="17" fontId="10" fillId="0" borderId="1" xfId="0" applyNumberFormat="1" applyFont="1" applyBorder="1" applyAlignment="1">
      <alignment horizontal="left" vertical="top" wrapText="1"/>
    </xf>
    <xf numFmtId="17" fontId="10" fillId="0" borderId="2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109"/>
  <sheetViews>
    <sheetView tabSelected="1" view="pageBreakPreview" topLeftCell="F64" zoomScale="60" zoomScaleNormal="70" workbookViewId="0">
      <selection activeCell="N83" sqref="N83:Z83"/>
    </sheetView>
  </sheetViews>
  <sheetFormatPr defaultColWidth="8.85546875" defaultRowHeight="16.5" x14ac:dyDescent="0.25"/>
  <cols>
    <col min="1" max="1" width="17.42578125" style="3" customWidth="1"/>
    <col min="2" max="2" width="15.42578125" style="3" customWidth="1"/>
    <col min="3" max="3" width="45.140625" style="3" customWidth="1"/>
    <col min="4" max="4" width="16" style="3" customWidth="1"/>
    <col min="5" max="5" width="30" style="3" customWidth="1"/>
    <col min="6" max="6" width="15.5703125" style="3" customWidth="1"/>
    <col min="7" max="7" width="17" style="3" customWidth="1"/>
    <col min="8" max="8" width="30" style="3" customWidth="1"/>
    <col min="9" max="12" width="16.28515625" style="3" customWidth="1"/>
    <col min="13" max="13" width="17.140625" style="3" customWidth="1"/>
    <col min="14" max="14" width="17.42578125" style="3" customWidth="1"/>
    <col min="15" max="15" width="15.42578125" style="3" customWidth="1"/>
    <col min="16" max="16" width="45.140625" style="3" customWidth="1"/>
    <col min="17" max="17" width="16" style="3" customWidth="1"/>
    <col min="18" max="18" width="30.7109375" style="3" customWidth="1"/>
    <col min="19" max="19" width="15.5703125" style="3" customWidth="1"/>
    <col min="20" max="20" width="17" style="3" customWidth="1"/>
    <col min="21" max="21" width="35" style="3" customWidth="1"/>
    <col min="22" max="22" width="19" style="3" customWidth="1"/>
    <col min="23" max="26" width="16.28515625" style="3" customWidth="1"/>
    <col min="27" max="28" width="12.140625" style="3" bestFit="1" customWidth="1"/>
    <col min="29" max="16384" width="8.85546875" style="3"/>
  </cols>
  <sheetData>
    <row r="1" spans="1:28" ht="27" customHeight="1" thickBot="1" x14ac:dyDescent="0.3">
      <c r="A1" s="228" t="s">
        <v>105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8" t="s">
        <v>38</v>
      </c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</row>
    <row r="2" spans="1:28" ht="20.25" x14ac:dyDescent="0.3">
      <c r="A2" s="245" t="s">
        <v>27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7"/>
      <c r="N2" s="240" t="s">
        <v>28</v>
      </c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2"/>
    </row>
    <row r="3" spans="1:28" ht="58.5" customHeight="1" x14ac:dyDescent="0.25">
      <c r="A3" s="251" t="s">
        <v>81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44" t="s">
        <v>81</v>
      </c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100"/>
      <c r="Z3" s="101"/>
    </row>
    <row r="4" spans="1:28" ht="18.75" customHeight="1" x14ac:dyDescent="0.25">
      <c r="A4" s="250" t="s">
        <v>29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31" t="s">
        <v>29</v>
      </c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3"/>
    </row>
    <row r="5" spans="1:28" ht="39.75" customHeight="1" x14ac:dyDescent="0.25">
      <c r="A5" s="249" t="s">
        <v>30</v>
      </c>
      <c r="B5" s="249" t="s">
        <v>31</v>
      </c>
      <c r="C5" s="249" t="s">
        <v>32</v>
      </c>
      <c r="D5" s="252" t="s">
        <v>9</v>
      </c>
      <c r="E5" s="249" t="s">
        <v>1</v>
      </c>
      <c r="F5" s="249" t="s">
        <v>33</v>
      </c>
      <c r="G5" s="249" t="s">
        <v>34</v>
      </c>
      <c r="H5" s="249" t="s">
        <v>35</v>
      </c>
      <c r="I5" s="249"/>
      <c r="J5" s="249"/>
      <c r="K5" s="249"/>
      <c r="L5" s="249"/>
      <c r="M5" s="249"/>
      <c r="N5" s="234" t="s">
        <v>30</v>
      </c>
      <c r="O5" s="235" t="s">
        <v>31</v>
      </c>
      <c r="P5" s="235" t="s">
        <v>0</v>
      </c>
      <c r="Q5" s="235" t="s">
        <v>9</v>
      </c>
      <c r="R5" s="235" t="s">
        <v>1</v>
      </c>
      <c r="S5" s="235" t="s">
        <v>2</v>
      </c>
      <c r="T5" s="236" t="s">
        <v>34</v>
      </c>
      <c r="U5" s="235" t="s">
        <v>3</v>
      </c>
      <c r="V5" s="235"/>
      <c r="W5" s="235"/>
      <c r="X5" s="235"/>
      <c r="Y5" s="235"/>
      <c r="Z5" s="238"/>
    </row>
    <row r="6" spans="1:28" ht="45.75" customHeight="1" x14ac:dyDescent="0.25">
      <c r="A6" s="249"/>
      <c r="B6" s="249"/>
      <c r="C6" s="249"/>
      <c r="D6" s="252"/>
      <c r="E6" s="249"/>
      <c r="F6" s="249"/>
      <c r="G6" s="249"/>
      <c r="H6" s="99" t="s">
        <v>4</v>
      </c>
      <c r="I6" s="99" t="s">
        <v>14</v>
      </c>
      <c r="J6" s="99" t="s">
        <v>5</v>
      </c>
      <c r="K6" s="99" t="s">
        <v>8</v>
      </c>
      <c r="L6" s="99" t="s">
        <v>19</v>
      </c>
      <c r="M6" s="99" t="s">
        <v>20</v>
      </c>
      <c r="N6" s="234"/>
      <c r="O6" s="235"/>
      <c r="P6" s="235"/>
      <c r="Q6" s="235"/>
      <c r="R6" s="235"/>
      <c r="S6" s="235"/>
      <c r="T6" s="237"/>
      <c r="U6" s="64" t="s">
        <v>4</v>
      </c>
      <c r="V6" s="64" t="s">
        <v>14</v>
      </c>
      <c r="W6" s="64" t="s">
        <v>5</v>
      </c>
      <c r="X6" s="64" t="s">
        <v>8</v>
      </c>
      <c r="Y6" s="63" t="s">
        <v>19</v>
      </c>
      <c r="Z6" s="15" t="s">
        <v>20</v>
      </c>
    </row>
    <row r="7" spans="1:28" ht="45.75" customHeight="1" x14ac:dyDescent="0.25">
      <c r="A7" s="273" t="s">
        <v>21</v>
      </c>
      <c r="B7" s="273" t="s">
        <v>48</v>
      </c>
      <c r="C7" s="255" t="s">
        <v>84</v>
      </c>
      <c r="D7" s="336" t="s">
        <v>85</v>
      </c>
      <c r="E7" s="273" t="s">
        <v>86</v>
      </c>
      <c r="F7" s="273" t="s">
        <v>6</v>
      </c>
      <c r="G7" s="130" t="s">
        <v>24</v>
      </c>
      <c r="H7" s="220" t="s">
        <v>17</v>
      </c>
      <c r="I7" s="221"/>
      <c r="J7" s="221"/>
      <c r="K7" s="221"/>
      <c r="L7" s="221"/>
      <c r="M7" s="222"/>
      <c r="N7" s="261" t="s">
        <v>21</v>
      </c>
      <c r="O7" s="261" t="s">
        <v>48</v>
      </c>
      <c r="P7" s="340" t="s">
        <v>84</v>
      </c>
      <c r="Q7" s="331" t="s">
        <v>85</v>
      </c>
      <c r="R7" s="346" t="s">
        <v>86</v>
      </c>
      <c r="S7" s="346" t="s">
        <v>6</v>
      </c>
      <c r="T7" s="130" t="s">
        <v>24</v>
      </c>
      <c r="U7" s="220" t="s">
        <v>17</v>
      </c>
      <c r="V7" s="221"/>
      <c r="W7" s="221"/>
      <c r="X7" s="221"/>
      <c r="Y7" s="221"/>
      <c r="Z7" s="222"/>
    </row>
    <row r="8" spans="1:28" ht="45.75" customHeight="1" x14ac:dyDescent="0.25">
      <c r="A8" s="278"/>
      <c r="B8" s="278"/>
      <c r="C8" s="256"/>
      <c r="D8" s="337"/>
      <c r="E8" s="278"/>
      <c r="F8" s="278"/>
      <c r="G8" s="131">
        <f>K8+L8+M8</f>
        <v>232306</v>
      </c>
      <c r="H8" s="132" t="s">
        <v>16</v>
      </c>
      <c r="I8" s="133"/>
      <c r="J8" s="133"/>
      <c r="K8" s="161">
        <v>75100</v>
      </c>
      <c r="L8" s="162">
        <v>77360</v>
      </c>
      <c r="M8" s="163">
        <v>79846</v>
      </c>
      <c r="N8" s="262"/>
      <c r="O8" s="262"/>
      <c r="P8" s="341"/>
      <c r="Q8" s="332"/>
      <c r="R8" s="347"/>
      <c r="S8" s="347"/>
      <c r="T8" s="164">
        <f>X8+Y8+Z8</f>
        <v>173696.40000000002</v>
      </c>
      <c r="U8" s="165" t="s">
        <v>16</v>
      </c>
      <c r="V8" s="166"/>
      <c r="W8" s="166"/>
      <c r="X8" s="167">
        <v>75100</v>
      </c>
      <c r="Y8" s="168">
        <v>62202.1</v>
      </c>
      <c r="Z8" s="169">
        <v>36394.300000000003</v>
      </c>
      <c r="AA8" s="186"/>
    </row>
    <row r="9" spans="1:28" ht="45.75" customHeight="1" x14ac:dyDescent="0.25">
      <c r="A9" s="278"/>
      <c r="B9" s="278"/>
      <c r="C9" s="256"/>
      <c r="D9" s="337"/>
      <c r="E9" s="278"/>
      <c r="F9" s="278"/>
      <c r="G9" s="135" t="s">
        <v>15</v>
      </c>
      <c r="H9" s="302" t="s">
        <v>11</v>
      </c>
      <c r="I9" s="303"/>
      <c r="J9" s="303"/>
      <c r="K9" s="303"/>
      <c r="L9" s="303"/>
      <c r="M9" s="304"/>
      <c r="N9" s="262"/>
      <c r="O9" s="262"/>
      <c r="P9" s="341"/>
      <c r="Q9" s="332"/>
      <c r="R9" s="347"/>
      <c r="S9" s="347"/>
      <c r="T9" s="174" t="s">
        <v>15</v>
      </c>
      <c r="U9" s="223" t="s">
        <v>11</v>
      </c>
      <c r="V9" s="224"/>
      <c r="W9" s="224"/>
      <c r="X9" s="224"/>
      <c r="Y9" s="224"/>
      <c r="Z9" s="225"/>
    </row>
    <row r="10" spans="1:28" ht="45.75" customHeight="1" x14ac:dyDescent="0.25">
      <c r="A10" s="278"/>
      <c r="B10" s="278"/>
      <c r="C10" s="256"/>
      <c r="D10" s="337"/>
      <c r="E10" s="278"/>
      <c r="F10" s="278"/>
      <c r="G10" s="136">
        <f>K8</f>
        <v>75100</v>
      </c>
      <c r="H10" s="132" t="s">
        <v>87</v>
      </c>
      <c r="I10" s="132"/>
      <c r="J10" s="132"/>
      <c r="K10" s="132">
        <v>2035</v>
      </c>
      <c r="L10" s="132">
        <v>2235</v>
      </c>
      <c r="M10" s="132">
        <v>2455</v>
      </c>
      <c r="N10" s="262"/>
      <c r="O10" s="262"/>
      <c r="P10" s="341"/>
      <c r="Q10" s="332"/>
      <c r="R10" s="347"/>
      <c r="S10" s="347"/>
      <c r="T10" s="193">
        <f>X8</f>
        <v>75100</v>
      </c>
      <c r="U10" s="198" t="s">
        <v>87</v>
      </c>
      <c r="V10" s="165"/>
      <c r="W10" s="165"/>
      <c r="X10" s="198">
        <v>2035</v>
      </c>
      <c r="Y10" s="199">
        <f>Y11+Y12</f>
        <v>2211</v>
      </c>
      <c r="Z10" s="199">
        <f>Z11+Z12</f>
        <v>2562</v>
      </c>
    </row>
    <row r="11" spans="1:28" ht="67.5" customHeight="1" x14ac:dyDescent="0.25">
      <c r="A11" s="278"/>
      <c r="B11" s="278"/>
      <c r="C11" s="256"/>
      <c r="D11" s="337"/>
      <c r="E11" s="278"/>
      <c r="F11" s="278"/>
      <c r="G11" s="136"/>
      <c r="H11" s="137" t="s">
        <v>96</v>
      </c>
      <c r="I11" s="138"/>
      <c r="J11" s="132"/>
      <c r="K11" s="132">
        <v>35</v>
      </c>
      <c r="L11" s="132">
        <v>35</v>
      </c>
      <c r="M11" s="132">
        <v>35</v>
      </c>
      <c r="N11" s="262"/>
      <c r="O11" s="262"/>
      <c r="P11" s="341"/>
      <c r="Q11" s="332"/>
      <c r="R11" s="347"/>
      <c r="S11" s="347"/>
      <c r="T11" s="193"/>
      <c r="U11" s="172" t="s">
        <v>96</v>
      </c>
      <c r="V11" s="165"/>
      <c r="W11" s="179"/>
      <c r="X11" s="198">
        <v>35</v>
      </c>
      <c r="Y11" s="199">
        <v>25</v>
      </c>
      <c r="Z11" s="199">
        <v>5</v>
      </c>
      <c r="AB11" s="186"/>
    </row>
    <row r="12" spans="1:28" ht="45.75" customHeight="1" x14ac:dyDescent="0.25">
      <c r="A12" s="278"/>
      <c r="B12" s="278"/>
      <c r="C12" s="256"/>
      <c r="D12" s="337"/>
      <c r="E12" s="278"/>
      <c r="F12" s="278"/>
      <c r="G12" s="136"/>
      <c r="H12" s="137" t="s">
        <v>88</v>
      </c>
      <c r="I12" s="138"/>
      <c r="J12" s="132"/>
      <c r="K12" s="132">
        <v>2000</v>
      </c>
      <c r="L12" s="132">
        <v>2200</v>
      </c>
      <c r="M12" s="132">
        <v>2420</v>
      </c>
      <c r="N12" s="262"/>
      <c r="O12" s="262"/>
      <c r="P12" s="341"/>
      <c r="Q12" s="332"/>
      <c r="R12" s="347"/>
      <c r="S12" s="347"/>
      <c r="T12" s="171"/>
      <c r="U12" s="172" t="s">
        <v>88</v>
      </c>
      <c r="V12" s="165"/>
      <c r="W12" s="165"/>
      <c r="X12" s="198">
        <v>2000</v>
      </c>
      <c r="Y12" s="200">
        <v>2186</v>
      </c>
      <c r="Z12" s="199">
        <v>2557</v>
      </c>
    </row>
    <row r="13" spans="1:28" ht="45.75" customHeight="1" x14ac:dyDescent="0.25">
      <c r="A13" s="278"/>
      <c r="B13" s="278"/>
      <c r="C13" s="256"/>
      <c r="D13" s="337"/>
      <c r="E13" s="278"/>
      <c r="F13" s="278"/>
      <c r="G13" s="136"/>
      <c r="H13" s="137" t="s">
        <v>7</v>
      </c>
      <c r="I13" s="138"/>
      <c r="J13" s="132"/>
      <c r="K13" s="132"/>
      <c r="L13" s="132"/>
      <c r="M13" s="132"/>
      <c r="N13" s="262"/>
      <c r="O13" s="262"/>
      <c r="P13" s="341"/>
      <c r="Q13" s="332"/>
      <c r="R13" s="347"/>
      <c r="S13" s="347"/>
      <c r="T13" s="171"/>
      <c r="U13" s="174" t="s">
        <v>7</v>
      </c>
      <c r="V13" s="165"/>
      <c r="W13" s="165"/>
      <c r="X13" s="198"/>
      <c r="Y13" s="198"/>
      <c r="Z13" s="198"/>
    </row>
    <row r="14" spans="1:28" ht="45.75" customHeight="1" x14ac:dyDescent="0.25">
      <c r="A14" s="278"/>
      <c r="B14" s="278"/>
      <c r="C14" s="256"/>
      <c r="D14" s="337"/>
      <c r="E14" s="278"/>
      <c r="F14" s="278"/>
      <c r="G14" s="136"/>
      <c r="H14" s="137" t="s">
        <v>41</v>
      </c>
      <c r="I14" s="138"/>
      <c r="J14" s="132"/>
      <c r="K14" s="132">
        <v>700</v>
      </c>
      <c r="L14" s="132">
        <v>800</v>
      </c>
      <c r="M14" s="132">
        <v>900</v>
      </c>
      <c r="N14" s="262"/>
      <c r="O14" s="262"/>
      <c r="P14" s="341"/>
      <c r="Q14" s="332"/>
      <c r="R14" s="347"/>
      <c r="S14" s="347"/>
      <c r="T14" s="171"/>
      <c r="U14" s="174" t="s">
        <v>41</v>
      </c>
      <c r="V14" s="183"/>
      <c r="W14" s="165"/>
      <c r="X14" s="198">
        <v>700</v>
      </c>
      <c r="Y14" s="198">
        <v>800</v>
      </c>
      <c r="Z14" s="199">
        <v>870</v>
      </c>
    </row>
    <row r="15" spans="1:28" ht="45.75" customHeight="1" x14ac:dyDescent="0.25">
      <c r="A15" s="278"/>
      <c r="B15" s="278"/>
      <c r="C15" s="257"/>
      <c r="D15" s="337"/>
      <c r="E15" s="278"/>
      <c r="F15" s="278"/>
      <c r="G15" s="136"/>
      <c r="H15" s="137" t="s">
        <v>40</v>
      </c>
      <c r="I15" s="138"/>
      <c r="J15" s="132"/>
      <c r="K15" s="132">
        <v>1300</v>
      </c>
      <c r="L15" s="132">
        <v>1400</v>
      </c>
      <c r="M15" s="132">
        <v>1520</v>
      </c>
      <c r="N15" s="262"/>
      <c r="O15" s="262"/>
      <c r="P15" s="341"/>
      <c r="Q15" s="332"/>
      <c r="R15" s="347"/>
      <c r="S15" s="347"/>
      <c r="T15" s="171"/>
      <c r="U15" s="174" t="s">
        <v>40</v>
      </c>
      <c r="V15" s="173"/>
      <c r="W15" s="165"/>
      <c r="X15" s="198">
        <v>1300</v>
      </c>
      <c r="Y15" s="199">
        <v>1386</v>
      </c>
      <c r="Z15" s="199">
        <v>1687</v>
      </c>
    </row>
    <row r="16" spans="1:28" ht="35.25" customHeight="1" x14ac:dyDescent="0.25">
      <c r="A16" s="278"/>
      <c r="B16" s="278"/>
      <c r="C16" s="255"/>
      <c r="D16" s="337"/>
      <c r="E16" s="278"/>
      <c r="F16" s="278"/>
      <c r="G16" s="135" t="s">
        <v>25</v>
      </c>
      <c r="H16" s="283" t="s">
        <v>12</v>
      </c>
      <c r="I16" s="305"/>
      <c r="J16" s="305"/>
      <c r="K16" s="305"/>
      <c r="L16" s="305"/>
      <c r="M16" s="305"/>
      <c r="N16" s="262"/>
      <c r="O16" s="262"/>
      <c r="P16" s="341"/>
      <c r="Q16" s="332"/>
      <c r="R16" s="347"/>
      <c r="S16" s="347"/>
      <c r="T16" s="170" t="s">
        <v>25</v>
      </c>
      <c r="U16" s="226" t="s">
        <v>12</v>
      </c>
      <c r="V16" s="227"/>
      <c r="W16" s="227"/>
      <c r="X16" s="227"/>
      <c r="Y16" s="227"/>
      <c r="Z16" s="227"/>
    </row>
    <row r="17" spans="1:26" ht="45.75" customHeight="1" x14ac:dyDescent="0.25">
      <c r="A17" s="278"/>
      <c r="B17" s="278"/>
      <c r="C17" s="256"/>
      <c r="D17" s="337"/>
      <c r="E17" s="278"/>
      <c r="F17" s="278"/>
      <c r="G17" s="139">
        <f>L8</f>
        <v>77360</v>
      </c>
      <c r="H17" s="146" t="s">
        <v>98</v>
      </c>
      <c r="I17" s="138"/>
      <c r="J17" s="141"/>
      <c r="K17" s="141">
        <v>1500000</v>
      </c>
      <c r="L17" s="141">
        <v>1500000</v>
      </c>
      <c r="M17" s="141">
        <v>1500000</v>
      </c>
      <c r="N17" s="262"/>
      <c r="O17" s="262"/>
      <c r="P17" s="341"/>
      <c r="Q17" s="332"/>
      <c r="R17" s="347"/>
      <c r="S17" s="347"/>
      <c r="T17" s="175">
        <f>Y8</f>
        <v>62202.1</v>
      </c>
      <c r="U17" s="176" t="s">
        <v>97</v>
      </c>
      <c r="V17" s="201"/>
      <c r="W17" s="202"/>
      <c r="X17" s="202">
        <v>1500000</v>
      </c>
      <c r="Y17" s="202">
        <v>1500000</v>
      </c>
      <c r="Z17" s="202">
        <v>1500000</v>
      </c>
    </row>
    <row r="18" spans="1:26" ht="45.75" customHeight="1" x14ac:dyDescent="0.25">
      <c r="A18" s="278"/>
      <c r="B18" s="278"/>
      <c r="C18" s="256"/>
      <c r="D18" s="337"/>
      <c r="E18" s="278"/>
      <c r="F18" s="278"/>
      <c r="G18" s="139"/>
      <c r="H18" s="140" t="s">
        <v>89</v>
      </c>
      <c r="I18" s="132"/>
      <c r="J18" s="141"/>
      <c r="K18" s="141">
        <v>11300</v>
      </c>
      <c r="L18" s="141">
        <v>11300</v>
      </c>
      <c r="M18" s="141">
        <v>11300</v>
      </c>
      <c r="N18" s="262"/>
      <c r="O18" s="262"/>
      <c r="P18" s="341"/>
      <c r="Q18" s="332"/>
      <c r="R18" s="347"/>
      <c r="S18" s="347"/>
      <c r="T18" s="177"/>
      <c r="U18" s="172" t="s">
        <v>89</v>
      </c>
      <c r="V18" s="198"/>
      <c r="W18" s="202"/>
      <c r="X18" s="202">
        <v>11300</v>
      </c>
      <c r="Y18" s="202">
        <v>11300</v>
      </c>
      <c r="Z18" s="202">
        <v>11300</v>
      </c>
    </row>
    <row r="19" spans="1:26" ht="33.75" customHeight="1" x14ac:dyDescent="0.25">
      <c r="A19" s="278"/>
      <c r="B19" s="278"/>
      <c r="C19" s="256"/>
      <c r="D19" s="337"/>
      <c r="E19" s="278"/>
      <c r="F19" s="278"/>
      <c r="G19" s="135" t="s">
        <v>26</v>
      </c>
      <c r="H19" s="305" t="s">
        <v>13</v>
      </c>
      <c r="I19" s="305"/>
      <c r="J19" s="305"/>
      <c r="K19" s="305"/>
      <c r="L19" s="305"/>
      <c r="M19" s="305"/>
      <c r="N19" s="262"/>
      <c r="O19" s="262"/>
      <c r="P19" s="341"/>
      <c r="Q19" s="332"/>
      <c r="R19" s="347"/>
      <c r="S19" s="347"/>
      <c r="T19" s="170" t="s">
        <v>26</v>
      </c>
      <c r="U19" s="227" t="s">
        <v>13</v>
      </c>
      <c r="V19" s="227"/>
      <c r="W19" s="227"/>
      <c r="X19" s="227"/>
      <c r="Y19" s="227"/>
      <c r="Z19" s="227"/>
    </row>
    <row r="20" spans="1:26" ht="65.25" customHeight="1" x14ac:dyDescent="0.25">
      <c r="A20" s="278"/>
      <c r="B20" s="278"/>
      <c r="C20" s="256"/>
      <c r="D20" s="337"/>
      <c r="E20" s="278"/>
      <c r="F20" s="278"/>
      <c r="G20" s="136">
        <f>M8</f>
        <v>79846</v>
      </c>
      <c r="H20" s="140" t="s">
        <v>90</v>
      </c>
      <c r="I20" s="135"/>
      <c r="J20" s="142"/>
      <c r="K20" s="142">
        <v>100</v>
      </c>
      <c r="L20" s="142">
        <v>100</v>
      </c>
      <c r="M20" s="142">
        <v>100</v>
      </c>
      <c r="N20" s="262"/>
      <c r="O20" s="262"/>
      <c r="P20" s="341"/>
      <c r="Q20" s="332"/>
      <c r="R20" s="347"/>
      <c r="S20" s="347"/>
      <c r="T20" s="178">
        <f>Z8</f>
        <v>36394.300000000003</v>
      </c>
      <c r="U20" s="172" t="s">
        <v>90</v>
      </c>
      <c r="V20" s="170"/>
      <c r="W20" s="179"/>
      <c r="X20" s="203">
        <v>100</v>
      </c>
      <c r="Y20" s="200">
        <f>Y11/X11*100</f>
        <v>71.428571428571431</v>
      </c>
      <c r="Z20" s="200">
        <f>Z11/X11*100</f>
        <v>14.285714285714285</v>
      </c>
    </row>
    <row r="21" spans="1:26" ht="54" customHeight="1" x14ac:dyDescent="0.25">
      <c r="A21" s="278"/>
      <c r="B21" s="278"/>
      <c r="C21" s="256"/>
      <c r="D21" s="338"/>
      <c r="E21" s="339"/>
      <c r="F21" s="339"/>
      <c r="G21" s="143"/>
      <c r="H21" s="140" t="s">
        <v>91</v>
      </c>
      <c r="I21" s="135"/>
      <c r="J21" s="142"/>
      <c r="K21" s="142">
        <v>100</v>
      </c>
      <c r="L21" s="142">
        <v>110</v>
      </c>
      <c r="M21" s="142">
        <v>121</v>
      </c>
      <c r="N21" s="262"/>
      <c r="O21" s="262"/>
      <c r="P21" s="342"/>
      <c r="Q21" s="333"/>
      <c r="R21" s="348"/>
      <c r="S21" s="348"/>
      <c r="T21" s="180"/>
      <c r="U21" s="172" t="s">
        <v>91</v>
      </c>
      <c r="V21" s="170"/>
      <c r="W21" s="179"/>
      <c r="X21" s="203">
        <v>100</v>
      </c>
      <c r="Y21" s="200">
        <f>Y12/X12*100</f>
        <v>109.3</v>
      </c>
      <c r="Z21" s="200">
        <f>Z12/X12*100</f>
        <v>127.85</v>
      </c>
    </row>
    <row r="22" spans="1:26" ht="26.25" customHeight="1" x14ac:dyDescent="0.25">
      <c r="A22" s="278"/>
      <c r="B22" s="278"/>
      <c r="C22" s="255" t="s">
        <v>65</v>
      </c>
      <c r="D22" s="273" t="s">
        <v>36</v>
      </c>
      <c r="E22" s="273" t="s">
        <v>66</v>
      </c>
      <c r="F22" s="295" t="s">
        <v>6</v>
      </c>
      <c r="G22" s="75" t="s">
        <v>24</v>
      </c>
      <c r="H22" s="320" t="s">
        <v>17</v>
      </c>
      <c r="I22" s="320"/>
      <c r="J22" s="320"/>
      <c r="K22" s="320"/>
      <c r="L22" s="320"/>
      <c r="M22" s="320"/>
      <c r="N22" s="262"/>
      <c r="O22" s="262"/>
      <c r="P22" s="317" t="s">
        <v>99</v>
      </c>
      <c r="Q22" s="239" t="s">
        <v>36</v>
      </c>
      <c r="R22" s="295" t="s">
        <v>67</v>
      </c>
      <c r="S22" s="243" t="s">
        <v>6</v>
      </c>
      <c r="T22" s="16" t="s">
        <v>24</v>
      </c>
      <c r="U22" s="325" t="s">
        <v>17</v>
      </c>
      <c r="V22" s="326"/>
      <c r="W22" s="326"/>
      <c r="X22" s="326"/>
      <c r="Y22" s="326"/>
      <c r="Z22" s="327"/>
    </row>
    <row r="23" spans="1:26" ht="45.75" customHeight="1" x14ac:dyDescent="0.25">
      <c r="A23" s="278"/>
      <c r="B23" s="278"/>
      <c r="C23" s="256"/>
      <c r="D23" s="278"/>
      <c r="E23" s="278"/>
      <c r="F23" s="243"/>
      <c r="G23" s="17">
        <f>J23+K23+L23+M23</f>
        <v>15000</v>
      </c>
      <c r="H23" s="76" t="s">
        <v>16</v>
      </c>
      <c r="I23" s="76"/>
      <c r="J23" s="18"/>
      <c r="K23" s="24">
        <v>5000</v>
      </c>
      <c r="L23" s="24">
        <v>5000</v>
      </c>
      <c r="M23" s="24">
        <v>5000</v>
      </c>
      <c r="N23" s="262"/>
      <c r="O23" s="262"/>
      <c r="P23" s="318"/>
      <c r="Q23" s="230"/>
      <c r="R23" s="243"/>
      <c r="S23" s="243"/>
      <c r="T23" s="81">
        <f>W23+X23+Y23+Z23</f>
        <v>15000</v>
      </c>
      <c r="U23" s="76" t="s">
        <v>16</v>
      </c>
      <c r="V23" s="63"/>
      <c r="W23" s="24"/>
      <c r="X23" s="24">
        <v>5000</v>
      </c>
      <c r="Y23" s="24">
        <v>5000</v>
      </c>
      <c r="Z23" s="24">
        <v>5000</v>
      </c>
    </row>
    <row r="24" spans="1:26" ht="28.5" customHeight="1" x14ac:dyDescent="0.25">
      <c r="A24" s="278"/>
      <c r="B24" s="278"/>
      <c r="C24" s="256"/>
      <c r="D24" s="278"/>
      <c r="E24" s="278"/>
      <c r="F24" s="243"/>
      <c r="G24" s="77" t="s">
        <v>15</v>
      </c>
      <c r="H24" s="248" t="s">
        <v>11</v>
      </c>
      <c r="I24" s="248"/>
      <c r="J24" s="248"/>
      <c r="K24" s="248"/>
      <c r="L24" s="248"/>
      <c r="M24" s="248"/>
      <c r="N24" s="262"/>
      <c r="O24" s="262"/>
      <c r="P24" s="318"/>
      <c r="Q24" s="230"/>
      <c r="R24" s="243"/>
      <c r="S24" s="243"/>
      <c r="T24" s="189" t="s">
        <v>15</v>
      </c>
      <c r="U24" s="328" t="s">
        <v>11</v>
      </c>
      <c r="V24" s="329"/>
      <c r="W24" s="329"/>
      <c r="X24" s="329"/>
      <c r="Y24" s="329"/>
      <c r="Z24" s="330"/>
    </row>
    <row r="25" spans="1:26" ht="161.25" customHeight="1" x14ac:dyDescent="0.25">
      <c r="A25" s="278"/>
      <c r="B25" s="278"/>
      <c r="C25" s="256"/>
      <c r="D25" s="278"/>
      <c r="E25" s="278"/>
      <c r="F25" s="243"/>
      <c r="G25" s="17">
        <f>K23</f>
        <v>5000</v>
      </c>
      <c r="H25" s="79" t="s">
        <v>72</v>
      </c>
      <c r="I25" s="76"/>
      <c r="J25" s="76"/>
      <c r="K25" s="63">
        <v>10</v>
      </c>
      <c r="L25" s="63">
        <v>10</v>
      </c>
      <c r="M25" s="63">
        <v>10</v>
      </c>
      <c r="N25" s="262"/>
      <c r="O25" s="262"/>
      <c r="P25" s="318"/>
      <c r="Q25" s="230"/>
      <c r="R25" s="243"/>
      <c r="S25" s="243"/>
      <c r="T25" s="81">
        <f>X23</f>
        <v>5000</v>
      </c>
      <c r="U25" s="97" t="s">
        <v>102</v>
      </c>
      <c r="V25" s="63"/>
      <c r="W25" s="63"/>
      <c r="X25" s="63">
        <v>10</v>
      </c>
      <c r="Y25" s="63">
        <v>10</v>
      </c>
      <c r="Z25" s="63">
        <v>10</v>
      </c>
    </row>
    <row r="26" spans="1:26" ht="26.25" customHeight="1" x14ac:dyDescent="0.25">
      <c r="A26" s="278"/>
      <c r="B26" s="278"/>
      <c r="C26" s="256"/>
      <c r="D26" s="278"/>
      <c r="E26" s="278"/>
      <c r="F26" s="243"/>
      <c r="G26" s="77" t="s">
        <v>25</v>
      </c>
      <c r="H26" s="230" t="s">
        <v>12</v>
      </c>
      <c r="I26" s="230"/>
      <c r="J26" s="230"/>
      <c r="K26" s="230"/>
      <c r="L26" s="230"/>
      <c r="M26" s="230"/>
      <c r="N26" s="262"/>
      <c r="O26" s="262"/>
      <c r="P26" s="318"/>
      <c r="Q26" s="230"/>
      <c r="R26" s="243"/>
      <c r="S26" s="243"/>
      <c r="T26" s="189" t="s">
        <v>25</v>
      </c>
      <c r="U26" s="230" t="s">
        <v>12</v>
      </c>
      <c r="V26" s="230"/>
      <c r="W26" s="230"/>
      <c r="X26" s="230"/>
      <c r="Y26" s="230"/>
      <c r="Z26" s="230"/>
    </row>
    <row r="27" spans="1:26" ht="81" customHeight="1" x14ac:dyDescent="0.25">
      <c r="A27" s="278"/>
      <c r="B27" s="278"/>
      <c r="C27" s="256"/>
      <c r="D27" s="278"/>
      <c r="E27" s="278"/>
      <c r="F27" s="243"/>
      <c r="G27" s="18">
        <f>L23</f>
        <v>5000</v>
      </c>
      <c r="H27" s="9" t="s">
        <v>71</v>
      </c>
      <c r="I27" s="76"/>
      <c r="J27" s="20"/>
      <c r="K27" s="13">
        <f>K23*1000/K25</f>
        <v>500000</v>
      </c>
      <c r="L27" s="13">
        <f>L23*1000/L25</f>
        <v>500000</v>
      </c>
      <c r="M27" s="13">
        <f>M23*1000/M25</f>
        <v>500000</v>
      </c>
      <c r="N27" s="262"/>
      <c r="O27" s="262"/>
      <c r="P27" s="318"/>
      <c r="Q27" s="230"/>
      <c r="R27" s="243"/>
      <c r="S27" s="243"/>
      <c r="T27" s="24">
        <f>Y23</f>
        <v>5000</v>
      </c>
      <c r="U27" s="97" t="s">
        <v>103</v>
      </c>
      <c r="V27" s="63"/>
      <c r="W27" s="13"/>
      <c r="X27" s="13">
        <f>X23*1000/X25</f>
        <v>500000</v>
      </c>
      <c r="Y27" s="13">
        <f>Y23*1000/Y25</f>
        <v>500000</v>
      </c>
      <c r="Z27" s="13">
        <f>Z23*1000/Z25</f>
        <v>500000</v>
      </c>
    </row>
    <row r="28" spans="1:26" ht="27.75" customHeight="1" x14ac:dyDescent="0.25">
      <c r="A28" s="278"/>
      <c r="B28" s="278"/>
      <c r="C28" s="256"/>
      <c r="D28" s="278"/>
      <c r="E28" s="278"/>
      <c r="F28" s="243"/>
      <c r="G28" s="77" t="s">
        <v>26</v>
      </c>
      <c r="H28" s="230" t="s">
        <v>13</v>
      </c>
      <c r="I28" s="230"/>
      <c r="J28" s="230"/>
      <c r="K28" s="230"/>
      <c r="L28" s="230"/>
      <c r="M28" s="230"/>
      <c r="N28" s="262"/>
      <c r="O28" s="262"/>
      <c r="P28" s="318"/>
      <c r="Q28" s="230"/>
      <c r="R28" s="243"/>
      <c r="S28" s="243"/>
      <c r="T28" s="189" t="s">
        <v>26</v>
      </c>
      <c r="U28" s="230" t="s">
        <v>13</v>
      </c>
      <c r="V28" s="230"/>
      <c r="W28" s="230"/>
      <c r="X28" s="230"/>
      <c r="Y28" s="230"/>
      <c r="Z28" s="230"/>
    </row>
    <row r="29" spans="1:26" ht="27.75" customHeight="1" x14ac:dyDescent="0.25">
      <c r="A29" s="278"/>
      <c r="B29" s="278"/>
      <c r="C29" s="256"/>
      <c r="D29" s="278"/>
      <c r="E29" s="278"/>
      <c r="F29" s="243"/>
      <c r="G29" s="127"/>
      <c r="H29" s="127"/>
      <c r="I29" s="127"/>
      <c r="J29" s="127"/>
      <c r="K29" s="127"/>
      <c r="L29" s="127"/>
      <c r="M29" s="127"/>
      <c r="N29" s="262"/>
      <c r="O29" s="262"/>
      <c r="P29" s="318"/>
      <c r="Q29" s="230"/>
      <c r="R29" s="243"/>
      <c r="S29" s="243"/>
      <c r="T29" s="189"/>
      <c r="U29" s="127"/>
      <c r="V29" s="127"/>
      <c r="W29" s="127"/>
      <c r="X29" s="127"/>
      <c r="Y29" s="127"/>
      <c r="Z29" s="127"/>
    </row>
    <row r="30" spans="1:26" ht="53.25" customHeight="1" x14ac:dyDescent="0.25">
      <c r="A30" s="278"/>
      <c r="B30" s="278"/>
      <c r="C30" s="257"/>
      <c r="D30" s="339"/>
      <c r="E30" s="339"/>
      <c r="F30" s="239"/>
      <c r="G30" s="147">
        <f>M23</f>
        <v>5000</v>
      </c>
      <c r="H30" s="148" t="s">
        <v>82</v>
      </c>
      <c r="I30" s="128"/>
      <c r="J30" s="149"/>
      <c r="K30" s="150">
        <v>100</v>
      </c>
      <c r="L30" s="150">
        <v>100</v>
      </c>
      <c r="M30" s="150">
        <v>100</v>
      </c>
      <c r="N30" s="262"/>
      <c r="O30" s="262"/>
      <c r="P30" s="319"/>
      <c r="Q30" s="230"/>
      <c r="R30" s="239"/>
      <c r="S30" s="239"/>
      <c r="T30" s="81">
        <f>Z23</f>
        <v>5000</v>
      </c>
      <c r="U30" s="126" t="s">
        <v>82</v>
      </c>
      <c r="V30" s="75"/>
      <c r="W30" s="89"/>
      <c r="X30" s="89">
        <v>100</v>
      </c>
      <c r="Y30" s="89">
        <v>100</v>
      </c>
      <c r="Z30" s="89">
        <v>100</v>
      </c>
    </row>
    <row r="31" spans="1:26" ht="53.25" customHeight="1" x14ac:dyDescent="0.25">
      <c r="A31" s="278"/>
      <c r="B31" s="278"/>
      <c r="C31" s="267" t="s">
        <v>92</v>
      </c>
      <c r="D31" s="343" t="s">
        <v>85</v>
      </c>
      <c r="E31" s="343" t="s">
        <v>86</v>
      </c>
      <c r="F31" s="281" t="s">
        <v>6</v>
      </c>
      <c r="G31" s="137" t="s">
        <v>24</v>
      </c>
      <c r="H31" s="299" t="s">
        <v>17</v>
      </c>
      <c r="I31" s="300"/>
      <c r="J31" s="300"/>
      <c r="K31" s="300"/>
      <c r="L31" s="300"/>
      <c r="M31" s="301"/>
      <c r="N31" s="262"/>
      <c r="O31" s="314"/>
      <c r="P31" s="334" t="s">
        <v>92</v>
      </c>
      <c r="Q31" s="281" t="s">
        <v>85</v>
      </c>
      <c r="R31" s="281" t="s">
        <v>86</v>
      </c>
      <c r="S31" s="281" t="s">
        <v>6</v>
      </c>
      <c r="T31" s="137" t="s">
        <v>24</v>
      </c>
      <c r="U31" s="299" t="s">
        <v>17</v>
      </c>
      <c r="V31" s="300"/>
      <c r="W31" s="300"/>
      <c r="X31" s="300"/>
      <c r="Y31" s="300"/>
      <c r="Z31" s="301"/>
    </row>
    <row r="32" spans="1:26" ht="53.25" customHeight="1" x14ac:dyDescent="0.25">
      <c r="A32" s="278"/>
      <c r="B32" s="278"/>
      <c r="C32" s="268"/>
      <c r="D32" s="344"/>
      <c r="E32" s="344"/>
      <c r="F32" s="282"/>
      <c r="G32" s="136">
        <f>J32+K32+L32+M32</f>
        <v>30000</v>
      </c>
      <c r="H32" s="132" t="s">
        <v>16</v>
      </c>
      <c r="I32" s="132"/>
      <c r="J32" s="139"/>
      <c r="K32" s="139">
        <v>2400</v>
      </c>
      <c r="L32" s="139">
        <v>13200</v>
      </c>
      <c r="M32" s="139">
        <v>14400</v>
      </c>
      <c r="N32" s="262"/>
      <c r="O32" s="314"/>
      <c r="P32" s="335"/>
      <c r="Q32" s="282"/>
      <c r="R32" s="282"/>
      <c r="S32" s="282"/>
      <c r="T32" s="194">
        <f>W32+X32+Y32+Z32</f>
        <v>80000</v>
      </c>
      <c r="U32" s="132" t="s">
        <v>16</v>
      </c>
      <c r="V32" s="132"/>
      <c r="W32" s="139"/>
      <c r="X32" s="139">
        <v>2400</v>
      </c>
      <c r="Y32" s="144">
        <v>38200</v>
      </c>
      <c r="Z32" s="144">
        <v>39400</v>
      </c>
    </row>
    <row r="33" spans="1:26" ht="53.25" customHeight="1" x14ac:dyDescent="0.25">
      <c r="A33" s="278"/>
      <c r="B33" s="278"/>
      <c r="C33" s="268"/>
      <c r="D33" s="344"/>
      <c r="E33" s="344"/>
      <c r="F33" s="282"/>
      <c r="G33" s="158" t="s">
        <v>15</v>
      </c>
      <c r="H33" s="302" t="s">
        <v>11</v>
      </c>
      <c r="I33" s="303"/>
      <c r="J33" s="303"/>
      <c r="K33" s="303"/>
      <c r="L33" s="303"/>
      <c r="M33" s="304"/>
      <c r="N33" s="262"/>
      <c r="O33" s="314"/>
      <c r="P33" s="335"/>
      <c r="Q33" s="282"/>
      <c r="R33" s="282"/>
      <c r="S33" s="282"/>
      <c r="T33" s="137" t="s">
        <v>15</v>
      </c>
      <c r="U33" s="302" t="s">
        <v>11</v>
      </c>
      <c r="V33" s="303"/>
      <c r="W33" s="303"/>
      <c r="X33" s="303"/>
      <c r="Y33" s="303"/>
      <c r="Z33" s="304"/>
    </row>
    <row r="34" spans="1:26" ht="53.25" customHeight="1" x14ac:dyDescent="0.25">
      <c r="A34" s="278"/>
      <c r="B34" s="278"/>
      <c r="C34" s="268"/>
      <c r="D34" s="344"/>
      <c r="E34" s="344"/>
      <c r="F34" s="282"/>
      <c r="G34" s="136">
        <f>K32</f>
        <v>2400</v>
      </c>
      <c r="H34" s="134" t="s">
        <v>94</v>
      </c>
      <c r="I34" s="132"/>
      <c r="J34" s="132"/>
      <c r="K34" s="132">
        <v>200</v>
      </c>
      <c r="L34" s="132">
        <v>1100</v>
      </c>
      <c r="M34" s="132">
        <v>1200</v>
      </c>
      <c r="N34" s="262"/>
      <c r="O34" s="314"/>
      <c r="P34" s="335"/>
      <c r="Q34" s="282"/>
      <c r="R34" s="282"/>
      <c r="S34" s="282"/>
      <c r="T34" s="195">
        <f>X32</f>
        <v>2400</v>
      </c>
      <c r="U34" s="134" t="s">
        <v>94</v>
      </c>
      <c r="V34" s="132"/>
      <c r="W34" s="132"/>
      <c r="X34" s="132">
        <v>200</v>
      </c>
      <c r="Y34" s="145">
        <v>3183</v>
      </c>
      <c r="Z34" s="145">
        <v>3283</v>
      </c>
    </row>
    <row r="35" spans="1:26" ht="53.25" customHeight="1" x14ac:dyDescent="0.25">
      <c r="A35" s="278"/>
      <c r="B35" s="278"/>
      <c r="C35" s="268"/>
      <c r="D35" s="344"/>
      <c r="E35" s="344"/>
      <c r="F35" s="282"/>
      <c r="G35" s="158" t="s">
        <v>25</v>
      </c>
      <c r="H35" s="305" t="s">
        <v>12</v>
      </c>
      <c r="I35" s="305"/>
      <c r="J35" s="305"/>
      <c r="K35" s="305"/>
      <c r="L35" s="305"/>
      <c r="M35" s="305"/>
      <c r="N35" s="262"/>
      <c r="O35" s="314"/>
      <c r="P35" s="335"/>
      <c r="Q35" s="282"/>
      <c r="R35" s="282"/>
      <c r="S35" s="282"/>
      <c r="T35" s="137" t="s">
        <v>25</v>
      </c>
      <c r="U35" s="305" t="s">
        <v>12</v>
      </c>
      <c r="V35" s="305"/>
      <c r="W35" s="305"/>
      <c r="X35" s="305"/>
      <c r="Y35" s="305"/>
      <c r="Z35" s="305"/>
    </row>
    <row r="36" spans="1:26" ht="53.25" customHeight="1" x14ac:dyDescent="0.25">
      <c r="A36" s="278"/>
      <c r="B36" s="278"/>
      <c r="C36" s="268"/>
      <c r="D36" s="344"/>
      <c r="E36" s="344"/>
      <c r="F36" s="282"/>
      <c r="G36" s="139">
        <f>L32</f>
        <v>13200</v>
      </c>
      <c r="H36" s="152" t="s">
        <v>95</v>
      </c>
      <c r="I36" s="132"/>
      <c r="J36" s="141"/>
      <c r="K36" s="141">
        <f>K32*1000/K34</f>
        <v>12000</v>
      </c>
      <c r="L36" s="141">
        <f>L32*1000/L34</f>
        <v>12000</v>
      </c>
      <c r="M36" s="141">
        <f>M32*1000/M34</f>
        <v>12000</v>
      </c>
      <c r="N36" s="262"/>
      <c r="O36" s="314"/>
      <c r="P36" s="335"/>
      <c r="Q36" s="282"/>
      <c r="R36" s="282"/>
      <c r="S36" s="282"/>
      <c r="T36" s="196">
        <f>Y32</f>
        <v>38200</v>
      </c>
      <c r="U36" s="152" t="s">
        <v>95</v>
      </c>
      <c r="V36" s="132"/>
      <c r="W36" s="141"/>
      <c r="X36" s="141">
        <f>X32*1000/X34</f>
        <v>12000</v>
      </c>
      <c r="Y36" s="141">
        <v>12000</v>
      </c>
      <c r="Z36" s="141">
        <v>12000</v>
      </c>
    </row>
    <row r="37" spans="1:26" ht="53.25" customHeight="1" x14ac:dyDescent="0.25">
      <c r="A37" s="278"/>
      <c r="B37" s="278"/>
      <c r="C37" s="268"/>
      <c r="D37" s="344"/>
      <c r="E37" s="344"/>
      <c r="F37" s="282"/>
      <c r="G37" s="158" t="s">
        <v>26</v>
      </c>
      <c r="H37" s="305" t="s">
        <v>13</v>
      </c>
      <c r="I37" s="305"/>
      <c r="J37" s="305"/>
      <c r="K37" s="305"/>
      <c r="L37" s="305"/>
      <c r="M37" s="305"/>
      <c r="N37" s="262"/>
      <c r="O37" s="314"/>
      <c r="P37" s="335"/>
      <c r="Q37" s="282"/>
      <c r="R37" s="282"/>
      <c r="S37" s="282"/>
      <c r="T37" s="137" t="s">
        <v>26</v>
      </c>
      <c r="U37" s="305" t="s">
        <v>13</v>
      </c>
      <c r="V37" s="305"/>
      <c r="W37" s="305"/>
      <c r="X37" s="305"/>
      <c r="Y37" s="305"/>
      <c r="Z37" s="305"/>
    </row>
    <row r="38" spans="1:26" ht="53.25" customHeight="1" x14ac:dyDescent="0.25">
      <c r="A38" s="278"/>
      <c r="B38" s="278"/>
      <c r="C38" s="269"/>
      <c r="D38" s="345"/>
      <c r="E38" s="345"/>
      <c r="F38" s="283"/>
      <c r="G38" s="136">
        <f>M32</f>
        <v>14400</v>
      </c>
      <c r="H38" s="126" t="s">
        <v>82</v>
      </c>
      <c r="I38" s="158"/>
      <c r="J38" s="142"/>
      <c r="K38" s="142">
        <v>100</v>
      </c>
      <c r="L38" s="142">
        <v>550</v>
      </c>
      <c r="M38" s="142">
        <v>600</v>
      </c>
      <c r="N38" s="262"/>
      <c r="O38" s="314"/>
      <c r="P38" s="335"/>
      <c r="Q38" s="282"/>
      <c r="R38" s="282"/>
      <c r="S38" s="282"/>
      <c r="T38" s="197">
        <f>Z32</f>
        <v>39400</v>
      </c>
      <c r="U38" s="153" t="s">
        <v>82</v>
      </c>
      <c r="V38" s="159"/>
      <c r="W38" s="154"/>
      <c r="X38" s="154">
        <v>100</v>
      </c>
      <c r="Y38" s="155">
        <v>1592</v>
      </c>
      <c r="Z38" s="155">
        <v>1642</v>
      </c>
    </row>
    <row r="39" spans="1:26" ht="53.25" customHeight="1" x14ac:dyDescent="0.3">
      <c r="A39" s="278"/>
      <c r="B39" s="278"/>
      <c r="C39" s="181"/>
      <c r="D39" s="182"/>
      <c r="E39" s="182"/>
      <c r="F39" s="128"/>
      <c r="G39" s="147"/>
      <c r="H39" s="148"/>
      <c r="I39" s="128"/>
      <c r="J39" s="149"/>
      <c r="K39" s="150"/>
      <c r="L39" s="150"/>
      <c r="M39" s="150"/>
      <c r="N39" s="262"/>
      <c r="O39" s="314"/>
      <c r="P39" s="151"/>
      <c r="Q39" s="129"/>
      <c r="R39" s="129"/>
      <c r="S39" s="129"/>
      <c r="T39" s="143"/>
      <c r="U39" s="157"/>
      <c r="V39" s="130"/>
      <c r="W39" s="160"/>
      <c r="X39" s="160"/>
      <c r="Y39" s="160"/>
      <c r="Z39" s="160"/>
    </row>
    <row r="40" spans="1:26" ht="38.25" customHeight="1" x14ac:dyDescent="0.25">
      <c r="A40" s="278"/>
      <c r="B40" s="278"/>
      <c r="C40" s="255" t="s">
        <v>73</v>
      </c>
      <c r="D40" s="258" t="s">
        <v>74</v>
      </c>
      <c r="E40" s="261" t="s">
        <v>55</v>
      </c>
      <c r="F40" s="264" t="s">
        <v>6</v>
      </c>
      <c r="G40" s="306" t="s">
        <v>24</v>
      </c>
      <c r="H40" s="253" t="s">
        <v>17</v>
      </c>
      <c r="I40" s="254"/>
      <c r="J40" s="254"/>
      <c r="K40" s="254"/>
      <c r="L40" s="254"/>
      <c r="M40" s="254"/>
      <c r="N40" s="262"/>
      <c r="O40" s="314"/>
      <c r="P40" s="315" t="s">
        <v>101</v>
      </c>
      <c r="Q40" s="239" t="s">
        <v>74</v>
      </c>
      <c r="R40" s="239" t="s">
        <v>55</v>
      </c>
      <c r="S40" s="239" t="s">
        <v>6</v>
      </c>
      <c r="T40" s="156" t="s">
        <v>24</v>
      </c>
      <c r="U40" s="311" t="s">
        <v>17</v>
      </c>
      <c r="V40" s="312"/>
      <c r="W40" s="312"/>
      <c r="X40" s="312"/>
      <c r="Y40" s="312"/>
      <c r="Z40" s="313"/>
    </row>
    <row r="41" spans="1:26" ht="42.75" customHeight="1" x14ac:dyDescent="0.25">
      <c r="A41" s="278"/>
      <c r="B41" s="278"/>
      <c r="C41" s="256"/>
      <c r="D41" s="259"/>
      <c r="E41" s="262"/>
      <c r="F41" s="265"/>
      <c r="G41" s="307"/>
      <c r="N41" s="262"/>
      <c r="O41" s="314"/>
      <c r="P41" s="316"/>
      <c r="Q41" s="230"/>
      <c r="R41" s="230"/>
      <c r="S41" s="230"/>
      <c r="T41" s="95">
        <f>T43+T45+T47+T49+T52</f>
        <v>306318.17000000004</v>
      </c>
      <c r="U41" s="76" t="s">
        <v>16</v>
      </c>
      <c r="V41" s="17">
        <v>21183.8</v>
      </c>
      <c r="W41" s="20">
        <v>60000</v>
      </c>
      <c r="X41" s="20">
        <v>38970</v>
      </c>
      <c r="Y41" s="110">
        <f>73777.4+5157.87</f>
        <v>78935.26999999999</v>
      </c>
      <c r="Z41" s="110">
        <v>107229.1</v>
      </c>
    </row>
    <row r="42" spans="1:26" ht="45" customHeight="1" x14ac:dyDescent="0.25">
      <c r="A42" s="278"/>
      <c r="B42" s="278"/>
      <c r="C42" s="256"/>
      <c r="D42" s="259"/>
      <c r="E42" s="262"/>
      <c r="F42" s="265"/>
      <c r="G42" s="17">
        <f>G44+G46+G48+G50+G52</f>
        <v>267708.59999999998</v>
      </c>
      <c r="H42" s="76" t="s">
        <v>16</v>
      </c>
      <c r="I42" s="17">
        <v>21183.8</v>
      </c>
      <c r="J42" s="20">
        <v>60000</v>
      </c>
      <c r="K42" s="20">
        <v>38970</v>
      </c>
      <c r="L42" s="20">
        <v>73777.399999999994</v>
      </c>
      <c r="M42" s="20">
        <v>73777.399999999994</v>
      </c>
      <c r="N42" s="262"/>
      <c r="O42" s="314"/>
      <c r="P42" s="316"/>
      <c r="Q42" s="230"/>
      <c r="R42" s="230"/>
      <c r="S42" s="230"/>
      <c r="T42" s="81" t="s">
        <v>47</v>
      </c>
      <c r="U42" s="308" t="s">
        <v>11</v>
      </c>
      <c r="V42" s="309"/>
      <c r="W42" s="309"/>
      <c r="X42" s="309"/>
      <c r="Y42" s="309"/>
      <c r="Z42" s="310"/>
    </row>
    <row r="43" spans="1:26" ht="51" customHeight="1" x14ac:dyDescent="0.25">
      <c r="A43" s="278"/>
      <c r="B43" s="278"/>
      <c r="C43" s="256"/>
      <c r="D43" s="259"/>
      <c r="E43" s="262"/>
      <c r="F43" s="265"/>
      <c r="G43" s="17" t="s">
        <v>47</v>
      </c>
      <c r="H43" s="253" t="s">
        <v>11</v>
      </c>
      <c r="I43" s="254"/>
      <c r="J43" s="254"/>
      <c r="K43" s="254"/>
      <c r="L43" s="254"/>
      <c r="M43" s="254"/>
      <c r="N43" s="262"/>
      <c r="O43" s="314"/>
      <c r="P43" s="316"/>
      <c r="Q43" s="230"/>
      <c r="R43" s="230"/>
      <c r="S43" s="230"/>
      <c r="T43" s="81">
        <f>V41</f>
        <v>21183.8</v>
      </c>
      <c r="U43" s="190" t="s">
        <v>75</v>
      </c>
      <c r="V43" s="189">
        <v>10</v>
      </c>
      <c r="W43" s="89">
        <v>10</v>
      </c>
      <c r="X43" s="89">
        <v>10</v>
      </c>
      <c r="Y43" s="89">
        <v>10</v>
      </c>
      <c r="Z43" s="89">
        <v>10</v>
      </c>
    </row>
    <row r="44" spans="1:26" ht="38.25" customHeight="1" x14ac:dyDescent="0.25">
      <c r="A44" s="278"/>
      <c r="B44" s="278"/>
      <c r="C44" s="256"/>
      <c r="D44" s="259"/>
      <c r="E44" s="262"/>
      <c r="F44" s="265"/>
      <c r="G44" s="17">
        <f>I42</f>
        <v>21183.8</v>
      </c>
      <c r="H44" s="98" t="s">
        <v>75</v>
      </c>
      <c r="I44" s="77">
        <v>10</v>
      </c>
      <c r="J44" s="21">
        <v>10</v>
      </c>
      <c r="K44" s="21">
        <v>10</v>
      </c>
      <c r="L44" s="21">
        <v>10</v>
      </c>
      <c r="M44" s="21">
        <v>10</v>
      </c>
      <c r="N44" s="262"/>
      <c r="O44" s="314"/>
      <c r="P44" s="316"/>
      <c r="Q44" s="230"/>
      <c r="R44" s="230"/>
      <c r="S44" s="230"/>
      <c r="T44" s="81" t="s">
        <v>10</v>
      </c>
      <c r="U44" s="190" t="s">
        <v>76</v>
      </c>
      <c r="V44" s="189">
        <v>25</v>
      </c>
      <c r="W44" s="89">
        <v>65</v>
      </c>
      <c r="X44" s="89">
        <v>40</v>
      </c>
      <c r="Y44" s="89">
        <v>70</v>
      </c>
      <c r="Z44" s="204">
        <v>101</v>
      </c>
    </row>
    <row r="45" spans="1:26" ht="60" customHeight="1" x14ac:dyDescent="0.25">
      <c r="A45" s="278"/>
      <c r="B45" s="278"/>
      <c r="C45" s="256"/>
      <c r="D45" s="259"/>
      <c r="E45" s="262"/>
      <c r="F45" s="265"/>
      <c r="G45" s="17" t="s">
        <v>10</v>
      </c>
      <c r="H45" s="98" t="s">
        <v>76</v>
      </c>
      <c r="I45" s="77">
        <v>25</v>
      </c>
      <c r="J45" s="21">
        <v>65</v>
      </c>
      <c r="K45" s="21">
        <v>40</v>
      </c>
      <c r="L45" s="21">
        <v>70</v>
      </c>
      <c r="M45" s="21">
        <v>70</v>
      </c>
      <c r="N45" s="262"/>
      <c r="O45" s="314"/>
      <c r="P45" s="316"/>
      <c r="Q45" s="230"/>
      <c r="R45" s="230"/>
      <c r="S45" s="230"/>
      <c r="T45" s="81">
        <f>W41</f>
        <v>60000</v>
      </c>
      <c r="U45" s="190" t="s">
        <v>7</v>
      </c>
      <c r="V45" s="189"/>
      <c r="W45" s="89"/>
      <c r="X45" s="89"/>
      <c r="Y45" s="89"/>
      <c r="Z45" s="89"/>
    </row>
    <row r="46" spans="1:26" ht="51" customHeight="1" x14ac:dyDescent="0.25">
      <c r="A46" s="278"/>
      <c r="B46" s="278"/>
      <c r="C46" s="256"/>
      <c r="D46" s="259"/>
      <c r="E46" s="262"/>
      <c r="F46" s="265"/>
      <c r="G46" s="17">
        <f>J42</f>
        <v>60000</v>
      </c>
      <c r="H46" s="98" t="s">
        <v>7</v>
      </c>
      <c r="I46" s="77"/>
      <c r="J46" s="21"/>
      <c r="K46" s="21"/>
      <c r="L46" s="21"/>
      <c r="M46" s="21"/>
      <c r="N46" s="262"/>
      <c r="O46" s="314"/>
      <c r="P46" s="316"/>
      <c r="Q46" s="230"/>
      <c r="R46" s="230"/>
      <c r="S46" s="230"/>
      <c r="T46" s="81" t="s">
        <v>15</v>
      </c>
      <c r="U46" s="190" t="s">
        <v>77</v>
      </c>
      <c r="V46" s="189">
        <v>20</v>
      </c>
      <c r="W46" s="89">
        <v>20</v>
      </c>
      <c r="X46" s="89">
        <v>28</v>
      </c>
      <c r="Y46" s="89">
        <v>49</v>
      </c>
      <c r="Z46" s="204">
        <v>70</v>
      </c>
    </row>
    <row r="47" spans="1:26" ht="36" customHeight="1" x14ac:dyDescent="0.25">
      <c r="A47" s="278"/>
      <c r="B47" s="278"/>
      <c r="C47" s="256"/>
      <c r="D47" s="259"/>
      <c r="E47" s="262"/>
      <c r="F47" s="265"/>
      <c r="G47" s="17" t="s">
        <v>15</v>
      </c>
      <c r="H47" s="98" t="s">
        <v>77</v>
      </c>
      <c r="I47" s="77">
        <v>20</v>
      </c>
      <c r="J47" s="21">
        <v>20</v>
      </c>
      <c r="K47" s="21">
        <v>28</v>
      </c>
      <c r="L47" s="21">
        <v>49</v>
      </c>
      <c r="M47" s="21">
        <v>49</v>
      </c>
      <c r="N47" s="262"/>
      <c r="O47" s="314"/>
      <c r="P47" s="316"/>
      <c r="Q47" s="230"/>
      <c r="R47" s="230"/>
      <c r="S47" s="230"/>
      <c r="T47" s="81">
        <f>X41</f>
        <v>38970</v>
      </c>
      <c r="U47" s="190" t="s">
        <v>78</v>
      </c>
      <c r="V47" s="189">
        <v>5</v>
      </c>
      <c r="W47" s="89">
        <v>25</v>
      </c>
      <c r="X47" s="89">
        <v>12</v>
      </c>
      <c r="Y47" s="89">
        <v>21</v>
      </c>
      <c r="Z47" s="204">
        <v>31</v>
      </c>
    </row>
    <row r="48" spans="1:26" ht="30" customHeight="1" x14ac:dyDescent="0.25">
      <c r="A48" s="278"/>
      <c r="B48" s="278"/>
      <c r="C48" s="256"/>
      <c r="D48" s="259"/>
      <c r="E48" s="262"/>
      <c r="F48" s="265"/>
      <c r="G48" s="17">
        <f>K42</f>
        <v>38970</v>
      </c>
      <c r="H48" s="98" t="s">
        <v>78</v>
      </c>
      <c r="I48" s="77">
        <v>5</v>
      </c>
      <c r="J48" s="21">
        <v>25</v>
      </c>
      <c r="K48" s="21">
        <v>12</v>
      </c>
      <c r="L48" s="21">
        <v>21</v>
      </c>
      <c r="M48" s="21">
        <v>21</v>
      </c>
      <c r="N48" s="262"/>
      <c r="O48" s="314"/>
      <c r="P48" s="316"/>
      <c r="Q48" s="230"/>
      <c r="R48" s="230"/>
      <c r="S48" s="230"/>
      <c r="T48" s="81" t="s">
        <v>25</v>
      </c>
      <c r="U48" s="308" t="s">
        <v>12</v>
      </c>
      <c r="V48" s="309"/>
      <c r="W48" s="309"/>
      <c r="X48" s="309"/>
      <c r="Y48" s="309"/>
      <c r="Z48" s="310"/>
    </row>
    <row r="49" spans="1:27" ht="75.75" customHeight="1" x14ac:dyDescent="0.25">
      <c r="A49" s="278"/>
      <c r="B49" s="278"/>
      <c r="C49" s="256"/>
      <c r="D49" s="259"/>
      <c r="E49" s="262"/>
      <c r="F49" s="265"/>
      <c r="G49" s="17" t="s">
        <v>25</v>
      </c>
      <c r="H49" s="253" t="s">
        <v>12</v>
      </c>
      <c r="I49" s="254"/>
      <c r="J49" s="254"/>
      <c r="K49" s="254"/>
      <c r="L49" s="254"/>
      <c r="M49" s="254"/>
      <c r="N49" s="262"/>
      <c r="O49" s="314"/>
      <c r="P49" s="316"/>
      <c r="Q49" s="230"/>
      <c r="R49" s="230"/>
      <c r="S49" s="230"/>
      <c r="T49" s="81">
        <f>Y41</f>
        <v>78935.26999999999</v>
      </c>
      <c r="U49" s="190" t="s">
        <v>79</v>
      </c>
      <c r="V49" s="205">
        <v>847.4</v>
      </c>
      <c r="W49" s="89">
        <v>923.1</v>
      </c>
      <c r="X49" s="89">
        <v>974.3</v>
      </c>
      <c r="Y49" s="89">
        <v>1127.5999999999999</v>
      </c>
      <c r="Z49" s="204">
        <v>1062</v>
      </c>
    </row>
    <row r="50" spans="1:27" ht="50.25" customHeight="1" x14ac:dyDescent="0.25">
      <c r="A50" s="278"/>
      <c r="B50" s="278"/>
      <c r="C50" s="256"/>
      <c r="D50" s="259"/>
      <c r="E50" s="262"/>
      <c r="F50" s="265"/>
      <c r="G50" s="17">
        <f>L42</f>
        <v>73777.399999999994</v>
      </c>
      <c r="H50" s="98" t="s">
        <v>79</v>
      </c>
      <c r="I50" s="23">
        <v>847.4</v>
      </c>
      <c r="J50" s="21">
        <v>923.1</v>
      </c>
      <c r="K50" s="21">
        <v>974.3</v>
      </c>
      <c r="L50" s="21">
        <v>1054</v>
      </c>
      <c r="M50" s="21">
        <v>1054</v>
      </c>
      <c r="N50" s="262"/>
      <c r="O50" s="314"/>
      <c r="P50" s="316"/>
      <c r="Q50" s="230"/>
      <c r="R50" s="230"/>
      <c r="S50" s="230"/>
      <c r="T50" s="81" t="s">
        <v>26</v>
      </c>
      <c r="U50" s="308" t="s">
        <v>13</v>
      </c>
      <c r="V50" s="309"/>
      <c r="W50" s="309"/>
      <c r="X50" s="309"/>
      <c r="Y50" s="309"/>
      <c r="Z50" s="310"/>
    </row>
    <row r="51" spans="1:27" ht="28.5" customHeight="1" x14ac:dyDescent="0.25">
      <c r="A51" s="278"/>
      <c r="B51" s="278"/>
      <c r="C51" s="256"/>
      <c r="D51" s="259"/>
      <c r="E51" s="262"/>
      <c r="F51" s="265"/>
      <c r="G51" s="17" t="s">
        <v>26</v>
      </c>
      <c r="H51" s="253" t="s">
        <v>13</v>
      </c>
      <c r="I51" s="254"/>
      <c r="J51" s="254"/>
      <c r="K51" s="254"/>
      <c r="L51" s="254"/>
      <c r="M51" s="254"/>
      <c r="N51" s="262"/>
      <c r="O51" s="314"/>
      <c r="P51" s="316"/>
      <c r="Q51" s="230"/>
      <c r="R51" s="230"/>
      <c r="S51" s="230"/>
      <c r="T51" s="81"/>
      <c r="U51" s="106"/>
      <c r="V51" s="107"/>
      <c r="W51" s="107"/>
      <c r="X51" s="107"/>
      <c r="Y51" s="107"/>
      <c r="Z51" s="108"/>
    </row>
    <row r="52" spans="1:27" ht="60.75" customHeight="1" x14ac:dyDescent="0.25">
      <c r="A52" s="278"/>
      <c r="B52" s="278"/>
      <c r="C52" s="257"/>
      <c r="D52" s="260"/>
      <c r="E52" s="263"/>
      <c r="F52" s="266"/>
      <c r="G52" s="17">
        <f>M42</f>
        <v>73777.399999999994</v>
      </c>
      <c r="H52" s="78" t="s">
        <v>80</v>
      </c>
      <c r="I52" s="23">
        <v>100</v>
      </c>
      <c r="J52" s="21">
        <v>260</v>
      </c>
      <c r="K52" s="21">
        <v>160</v>
      </c>
      <c r="L52" s="21">
        <v>280</v>
      </c>
      <c r="M52" s="21">
        <v>280</v>
      </c>
      <c r="N52" s="262"/>
      <c r="O52" s="314"/>
      <c r="P52" s="316"/>
      <c r="Q52" s="230"/>
      <c r="R52" s="230"/>
      <c r="S52" s="230"/>
      <c r="T52" s="95">
        <f>Z41</f>
        <v>107229.1</v>
      </c>
      <c r="U52" s="206" t="s">
        <v>80</v>
      </c>
      <c r="V52" s="205">
        <v>100</v>
      </c>
      <c r="W52" s="89">
        <v>260</v>
      </c>
      <c r="X52" s="89">
        <v>160</v>
      </c>
      <c r="Y52" s="89">
        <v>280</v>
      </c>
      <c r="Z52" s="89">
        <v>404</v>
      </c>
    </row>
    <row r="53" spans="1:27" ht="30.75" customHeight="1" x14ac:dyDescent="0.25">
      <c r="A53" s="278"/>
      <c r="B53" s="278"/>
      <c r="C53" s="276" t="s">
        <v>64</v>
      </c>
      <c r="D53" s="252" t="s">
        <v>74</v>
      </c>
      <c r="E53" s="252" t="s">
        <v>63</v>
      </c>
      <c r="F53" s="230" t="s">
        <v>6</v>
      </c>
      <c r="G53" s="77" t="s">
        <v>24</v>
      </c>
      <c r="H53" s="230" t="s">
        <v>17</v>
      </c>
      <c r="I53" s="230"/>
      <c r="J53" s="230"/>
      <c r="K53" s="230"/>
      <c r="L53" s="230"/>
      <c r="M53" s="230"/>
      <c r="N53" s="262"/>
      <c r="O53" s="262"/>
      <c r="P53" s="323" t="s">
        <v>64</v>
      </c>
      <c r="Q53" s="295" t="s">
        <v>74</v>
      </c>
      <c r="R53" s="295" t="s">
        <v>63</v>
      </c>
      <c r="S53" s="295" t="s">
        <v>6</v>
      </c>
      <c r="T53" s="77" t="s">
        <v>24</v>
      </c>
      <c r="U53" s="230" t="s">
        <v>17</v>
      </c>
      <c r="V53" s="230"/>
      <c r="W53" s="230"/>
      <c r="X53" s="230"/>
      <c r="Y53" s="230"/>
      <c r="Z53" s="230"/>
    </row>
    <row r="54" spans="1:27" ht="45.75" customHeight="1" x14ac:dyDescent="0.25">
      <c r="A54" s="278"/>
      <c r="B54" s="278"/>
      <c r="C54" s="276"/>
      <c r="D54" s="252"/>
      <c r="E54" s="252"/>
      <c r="F54" s="230"/>
      <c r="G54" s="17">
        <f>J54+K54+L54+M54+I54</f>
        <v>600000</v>
      </c>
      <c r="H54" s="76" t="s">
        <v>16</v>
      </c>
      <c r="I54" s="63">
        <v>50000</v>
      </c>
      <c r="J54" s="81">
        <v>100000</v>
      </c>
      <c r="K54" s="81">
        <v>150000</v>
      </c>
      <c r="L54" s="81">
        <v>150000</v>
      </c>
      <c r="M54" s="81">
        <v>150000</v>
      </c>
      <c r="N54" s="262"/>
      <c r="O54" s="262"/>
      <c r="P54" s="324"/>
      <c r="Q54" s="243"/>
      <c r="R54" s="243"/>
      <c r="S54" s="243"/>
      <c r="T54" s="84">
        <f>V54+W54+X54+Y54+Z54</f>
        <v>569600</v>
      </c>
      <c r="U54" s="191" t="s">
        <v>16</v>
      </c>
      <c r="V54" s="191">
        <v>50000</v>
      </c>
      <c r="W54" s="81">
        <v>100000</v>
      </c>
      <c r="X54" s="81">
        <v>150000</v>
      </c>
      <c r="Y54" s="95">
        <f>134200+600</f>
        <v>134800</v>
      </c>
      <c r="Z54" s="95">
        <f>134000+800</f>
        <v>134800</v>
      </c>
      <c r="AA54" s="187"/>
    </row>
    <row r="55" spans="1:27" ht="28.5" customHeight="1" x14ac:dyDescent="0.25">
      <c r="A55" s="278"/>
      <c r="B55" s="278"/>
      <c r="C55" s="276"/>
      <c r="D55" s="252"/>
      <c r="E55" s="252"/>
      <c r="F55" s="230"/>
      <c r="G55" s="77" t="s">
        <v>47</v>
      </c>
      <c r="H55" s="248" t="s">
        <v>11</v>
      </c>
      <c r="I55" s="248"/>
      <c r="J55" s="248"/>
      <c r="K55" s="248"/>
      <c r="L55" s="248"/>
      <c r="M55" s="248"/>
      <c r="N55" s="262"/>
      <c r="O55" s="262"/>
      <c r="P55" s="324"/>
      <c r="Q55" s="243"/>
      <c r="R55" s="243"/>
      <c r="S55" s="243"/>
      <c r="T55" s="77" t="s">
        <v>47</v>
      </c>
      <c r="U55" s="248" t="s">
        <v>11</v>
      </c>
      <c r="V55" s="248"/>
      <c r="W55" s="248"/>
      <c r="X55" s="248"/>
      <c r="Y55" s="248"/>
      <c r="Z55" s="248"/>
    </row>
    <row r="56" spans="1:27" ht="45.75" customHeight="1" x14ac:dyDescent="0.25">
      <c r="A56" s="278"/>
      <c r="B56" s="278"/>
      <c r="C56" s="276"/>
      <c r="D56" s="252"/>
      <c r="E56" s="252"/>
      <c r="F56" s="230"/>
      <c r="G56" s="81">
        <f>I54</f>
        <v>50000</v>
      </c>
      <c r="H56" s="76" t="s">
        <v>39</v>
      </c>
      <c r="I56" s="63">
        <v>400</v>
      </c>
      <c r="J56" s="63">
        <v>500</v>
      </c>
      <c r="K56" s="63">
        <v>750</v>
      </c>
      <c r="L56" s="63">
        <v>750</v>
      </c>
      <c r="M56" s="63">
        <v>750</v>
      </c>
      <c r="N56" s="262"/>
      <c r="O56" s="262"/>
      <c r="P56" s="324"/>
      <c r="Q56" s="243"/>
      <c r="R56" s="243"/>
      <c r="S56" s="243"/>
      <c r="T56" s="81">
        <f>V54</f>
        <v>50000</v>
      </c>
      <c r="U56" s="191" t="s">
        <v>39</v>
      </c>
      <c r="V56" s="191">
        <v>400</v>
      </c>
      <c r="W56" s="191">
        <v>500</v>
      </c>
      <c r="X56" s="191">
        <v>750</v>
      </c>
      <c r="Y56" s="80">
        <v>674</v>
      </c>
      <c r="Z56" s="80">
        <v>674</v>
      </c>
    </row>
    <row r="57" spans="1:27" ht="25.5" customHeight="1" x14ac:dyDescent="0.25">
      <c r="A57" s="278"/>
      <c r="B57" s="278"/>
      <c r="C57" s="276"/>
      <c r="D57" s="252"/>
      <c r="E57" s="252"/>
      <c r="F57" s="230"/>
      <c r="G57" s="77" t="s">
        <v>10</v>
      </c>
      <c r="H57" s="76" t="s">
        <v>7</v>
      </c>
      <c r="I57" s="63"/>
      <c r="J57" s="86"/>
      <c r="K57" s="63"/>
      <c r="L57" s="63"/>
      <c r="M57" s="63"/>
      <c r="N57" s="262"/>
      <c r="O57" s="262"/>
      <c r="P57" s="324"/>
      <c r="Q57" s="243"/>
      <c r="R57" s="243"/>
      <c r="S57" s="243"/>
      <c r="T57" s="75" t="s">
        <v>10</v>
      </c>
      <c r="U57" s="191" t="s">
        <v>7</v>
      </c>
      <c r="V57" s="191"/>
      <c r="W57" s="86"/>
      <c r="X57" s="191"/>
      <c r="Y57" s="80"/>
      <c r="Z57" s="80"/>
    </row>
    <row r="58" spans="1:27" ht="27.75" customHeight="1" x14ac:dyDescent="0.25">
      <c r="A58" s="278"/>
      <c r="B58" s="278"/>
      <c r="C58" s="276"/>
      <c r="D58" s="252"/>
      <c r="E58" s="252"/>
      <c r="F58" s="230"/>
      <c r="G58" s="17">
        <f>J54</f>
        <v>100000</v>
      </c>
      <c r="H58" s="76" t="s">
        <v>40</v>
      </c>
      <c r="I58" s="85">
        <v>340</v>
      </c>
      <c r="J58" s="11">
        <v>370</v>
      </c>
      <c r="K58" s="63">
        <v>550</v>
      </c>
      <c r="L58" s="63">
        <v>550</v>
      </c>
      <c r="M58" s="63">
        <v>550</v>
      </c>
      <c r="N58" s="262"/>
      <c r="O58" s="262"/>
      <c r="P58" s="324"/>
      <c r="Q58" s="243"/>
      <c r="R58" s="243"/>
      <c r="S58" s="243"/>
      <c r="T58" s="81">
        <f>W54</f>
        <v>100000</v>
      </c>
      <c r="U58" s="191" t="s">
        <v>40</v>
      </c>
      <c r="V58" s="85">
        <v>340</v>
      </c>
      <c r="W58" s="49">
        <v>370</v>
      </c>
      <c r="X58" s="191">
        <v>550</v>
      </c>
      <c r="Y58" s="80">
        <v>474</v>
      </c>
      <c r="Z58" s="80">
        <v>474</v>
      </c>
    </row>
    <row r="59" spans="1:27" ht="32.25" customHeight="1" x14ac:dyDescent="0.3">
      <c r="A59" s="278"/>
      <c r="B59" s="278"/>
      <c r="C59" s="276"/>
      <c r="D59" s="252"/>
      <c r="E59" s="252"/>
      <c r="F59" s="230"/>
      <c r="G59" s="17" t="s">
        <v>15</v>
      </c>
      <c r="H59" s="14" t="s">
        <v>41</v>
      </c>
      <c r="I59" s="11">
        <v>60</v>
      </c>
      <c r="J59" s="87">
        <v>130</v>
      </c>
      <c r="K59" s="87">
        <v>200</v>
      </c>
      <c r="L59" s="87">
        <v>200</v>
      </c>
      <c r="M59" s="87">
        <v>200</v>
      </c>
      <c r="N59" s="262"/>
      <c r="O59" s="262"/>
      <c r="P59" s="324"/>
      <c r="Q59" s="243"/>
      <c r="R59" s="243"/>
      <c r="S59" s="243"/>
      <c r="T59" s="81" t="s">
        <v>15</v>
      </c>
      <c r="U59" s="11" t="s">
        <v>41</v>
      </c>
      <c r="V59" s="49">
        <v>60</v>
      </c>
      <c r="W59" s="87">
        <v>130</v>
      </c>
      <c r="X59" s="87">
        <v>200</v>
      </c>
      <c r="Y59" s="88">
        <v>200</v>
      </c>
      <c r="Z59" s="88">
        <v>200</v>
      </c>
    </row>
    <row r="60" spans="1:27" ht="40.5" customHeight="1" x14ac:dyDescent="0.25">
      <c r="A60" s="278"/>
      <c r="B60" s="278"/>
      <c r="C60" s="276"/>
      <c r="D60" s="252"/>
      <c r="E60" s="252"/>
      <c r="F60" s="230"/>
      <c r="G60" s="103">
        <f>K54</f>
        <v>150000</v>
      </c>
      <c r="H60" s="77" t="s">
        <v>57</v>
      </c>
      <c r="I60" s="85">
        <v>300</v>
      </c>
      <c r="J60" s="87">
        <v>600</v>
      </c>
      <c r="K60" s="87">
        <v>900</v>
      </c>
      <c r="L60" s="87">
        <v>900</v>
      </c>
      <c r="M60" s="87">
        <v>900</v>
      </c>
      <c r="N60" s="262"/>
      <c r="O60" s="262"/>
      <c r="P60" s="324"/>
      <c r="Q60" s="243"/>
      <c r="R60" s="243"/>
      <c r="S60" s="243"/>
      <c r="T60" s="43">
        <f>X54</f>
        <v>150000</v>
      </c>
      <c r="U60" s="189" t="s">
        <v>57</v>
      </c>
      <c r="V60" s="85">
        <v>300</v>
      </c>
      <c r="W60" s="87">
        <v>600</v>
      </c>
      <c r="X60" s="87">
        <v>900</v>
      </c>
      <c r="Y60" s="88">
        <v>812</v>
      </c>
      <c r="Z60" s="88">
        <v>812</v>
      </c>
    </row>
    <row r="61" spans="1:27" ht="45.75" customHeight="1" x14ac:dyDescent="0.25">
      <c r="A61" s="278"/>
      <c r="B61" s="278"/>
      <c r="C61" s="276"/>
      <c r="D61" s="252"/>
      <c r="E61" s="252"/>
      <c r="F61" s="230"/>
      <c r="G61" s="17" t="s">
        <v>58</v>
      </c>
      <c r="H61" s="230" t="s">
        <v>12</v>
      </c>
      <c r="I61" s="230"/>
      <c r="J61" s="230"/>
      <c r="K61" s="230"/>
      <c r="L61" s="230"/>
      <c r="M61" s="230"/>
      <c r="N61" s="262"/>
      <c r="O61" s="262"/>
      <c r="P61" s="324"/>
      <c r="Q61" s="243"/>
      <c r="R61" s="243"/>
      <c r="S61" s="243"/>
      <c r="T61" s="81" t="s">
        <v>58</v>
      </c>
      <c r="U61" s="230" t="s">
        <v>12</v>
      </c>
      <c r="V61" s="230"/>
      <c r="W61" s="230"/>
      <c r="X61" s="230"/>
      <c r="Y61" s="230"/>
      <c r="Z61" s="230"/>
    </row>
    <row r="62" spans="1:27" ht="60" customHeight="1" x14ac:dyDescent="0.25">
      <c r="A62" s="278"/>
      <c r="B62" s="278"/>
      <c r="C62" s="276"/>
      <c r="D62" s="252"/>
      <c r="E62" s="252"/>
      <c r="F62" s="230"/>
      <c r="G62" s="17">
        <f>L54</f>
        <v>150000</v>
      </c>
      <c r="H62" s="76" t="s">
        <v>59</v>
      </c>
      <c r="I62" s="26">
        <v>125000</v>
      </c>
      <c r="J62" s="26">
        <v>200000</v>
      </c>
      <c r="K62" s="26">
        <v>200000</v>
      </c>
      <c r="L62" s="26">
        <v>200000</v>
      </c>
      <c r="M62" s="122">
        <v>200000</v>
      </c>
      <c r="N62" s="262"/>
      <c r="O62" s="262"/>
      <c r="P62" s="324"/>
      <c r="Q62" s="243"/>
      <c r="R62" s="243"/>
      <c r="S62" s="243"/>
      <c r="T62" s="81">
        <f>Y54</f>
        <v>134800</v>
      </c>
      <c r="U62" s="76" t="s">
        <v>59</v>
      </c>
      <c r="V62" s="90">
        <v>125000</v>
      </c>
      <c r="W62" s="90">
        <v>200000</v>
      </c>
      <c r="X62" s="90">
        <v>200000</v>
      </c>
      <c r="Y62" s="90">
        <v>200000</v>
      </c>
      <c r="Z62" s="125">
        <v>200000</v>
      </c>
    </row>
    <row r="63" spans="1:27" ht="45.75" customHeight="1" x14ac:dyDescent="0.25">
      <c r="A63" s="278"/>
      <c r="B63" s="278"/>
      <c r="C63" s="276"/>
      <c r="D63" s="252"/>
      <c r="E63" s="252"/>
      <c r="F63" s="230"/>
      <c r="G63" s="17" t="s">
        <v>20</v>
      </c>
      <c r="H63" s="248" t="s">
        <v>13</v>
      </c>
      <c r="I63" s="248"/>
      <c r="J63" s="248"/>
      <c r="K63" s="248"/>
      <c r="L63" s="248"/>
      <c r="M63" s="248"/>
      <c r="N63" s="262"/>
      <c r="O63" s="262"/>
      <c r="P63" s="324"/>
      <c r="Q63" s="243"/>
      <c r="R63" s="243"/>
      <c r="S63" s="243"/>
      <c r="T63" s="81" t="s">
        <v>20</v>
      </c>
      <c r="U63" s="248" t="s">
        <v>13</v>
      </c>
      <c r="V63" s="248"/>
      <c r="W63" s="248"/>
      <c r="X63" s="248"/>
      <c r="Y63" s="248"/>
      <c r="Z63" s="248"/>
    </row>
    <row r="64" spans="1:27" ht="60.75" customHeight="1" thickBot="1" x14ac:dyDescent="0.3">
      <c r="A64" s="278"/>
      <c r="B64" s="278"/>
      <c r="C64" s="276"/>
      <c r="D64" s="252"/>
      <c r="E64" s="252"/>
      <c r="F64" s="230"/>
      <c r="G64" s="17">
        <f>M54</f>
        <v>150000</v>
      </c>
      <c r="H64" s="77" t="s">
        <v>60</v>
      </c>
      <c r="I64" s="18">
        <v>100</v>
      </c>
      <c r="J64" s="26">
        <v>125</v>
      </c>
      <c r="K64" s="26">
        <v>187.5</v>
      </c>
      <c r="L64" s="26">
        <v>187.5</v>
      </c>
      <c r="M64" s="26">
        <v>187.5</v>
      </c>
      <c r="N64" s="262"/>
      <c r="O64" s="262"/>
      <c r="P64" s="324"/>
      <c r="Q64" s="243"/>
      <c r="R64" s="243"/>
      <c r="S64" s="243"/>
      <c r="T64" s="81">
        <f>Z54</f>
        <v>134800</v>
      </c>
      <c r="U64" s="77" t="s">
        <v>60</v>
      </c>
      <c r="V64" s="24">
        <v>100</v>
      </c>
      <c r="W64" s="90">
        <v>125</v>
      </c>
      <c r="X64" s="90">
        <v>187.5</v>
      </c>
      <c r="Y64" s="96">
        <f>Y56/W56*100</f>
        <v>134.80000000000001</v>
      </c>
      <c r="Z64" s="96">
        <f>Z56/W56*100</f>
        <v>134.80000000000001</v>
      </c>
    </row>
    <row r="65" spans="1:26" ht="27" customHeight="1" x14ac:dyDescent="0.25">
      <c r="A65" s="278"/>
      <c r="B65" s="278"/>
      <c r="C65" s="276"/>
      <c r="D65" s="252"/>
      <c r="E65" s="252"/>
      <c r="F65" s="274"/>
      <c r="G65" s="109"/>
      <c r="H65" s="271"/>
      <c r="I65" s="271"/>
      <c r="J65" s="271"/>
      <c r="K65" s="271"/>
      <c r="L65" s="271"/>
      <c r="M65" s="272"/>
      <c r="N65" s="262"/>
      <c r="O65" s="262"/>
      <c r="P65" s="321" t="s">
        <v>100</v>
      </c>
      <c r="Q65" s="290" t="s">
        <v>68</v>
      </c>
      <c r="R65" s="292" t="s">
        <v>69</v>
      </c>
      <c r="S65" s="284" t="s">
        <v>6</v>
      </c>
      <c r="T65" s="208" t="s">
        <v>24</v>
      </c>
      <c r="U65" s="287" t="s">
        <v>17</v>
      </c>
      <c r="V65" s="288"/>
      <c r="W65" s="288"/>
      <c r="X65" s="288"/>
      <c r="Y65" s="288"/>
      <c r="Z65" s="289"/>
    </row>
    <row r="66" spans="1:26" ht="45" customHeight="1" x14ac:dyDescent="0.3">
      <c r="A66" s="278"/>
      <c r="B66" s="278"/>
      <c r="C66" s="276"/>
      <c r="D66" s="252"/>
      <c r="E66" s="252"/>
      <c r="F66" s="274"/>
      <c r="G66" s="102"/>
      <c r="H66" s="41"/>
      <c r="I66" s="109"/>
      <c r="J66" s="102"/>
      <c r="K66" s="102"/>
      <c r="L66" s="102"/>
      <c r="M66" s="116"/>
      <c r="N66" s="262"/>
      <c r="O66" s="262"/>
      <c r="P66" s="322"/>
      <c r="Q66" s="291"/>
      <c r="R66" s="293"/>
      <c r="S66" s="285"/>
      <c r="T66" s="209">
        <f>W66+X66+Y66+Z66</f>
        <v>400</v>
      </c>
      <c r="U66" s="191" t="s">
        <v>16</v>
      </c>
      <c r="V66" s="92"/>
      <c r="W66" s="95"/>
      <c r="X66" s="95"/>
      <c r="Y66" s="95">
        <f>(Y68*Y73)/1000</f>
        <v>200</v>
      </c>
      <c r="Z66" s="95">
        <f>(Z68*Z73)/1000</f>
        <v>200</v>
      </c>
    </row>
    <row r="67" spans="1:26" ht="35.25" customHeight="1" x14ac:dyDescent="0.25">
      <c r="A67" s="278"/>
      <c r="B67" s="278"/>
      <c r="C67" s="276"/>
      <c r="D67" s="252"/>
      <c r="E67" s="252"/>
      <c r="F67" s="274"/>
      <c r="G67" s="109"/>
      <c r="H67" s="271"/>
      <c r="I67" s="271"/>
      <c r="J67" s="271"/>
      <c r="K67" s="271"/>
      <c r="L67" s="271"/>
      <c r="M67" s="272"/>
      <c r="N67" s="262"/>
      <c r="O67" s="262"/>
      <c r="P67" s="322"/>
      <c r="Q67" s="291"/>
      <c r="R67" s="293"/>
      <c r="S67" s="285"/>
      <c r="T67" s="207" t="s">
        <v>10</v>
      </c>
      <c r="U67" s="287" t="s">
        <v>11</v>
      </c>
      <c r="V67" s="288"/>
      <c r="W67" s="288"/>
      <c r="X67" s="288"/>
      <c r="Y67" s="288"/>
      <c r="Z67" s="289"/>
    </row>
    <row r="68" spans="1:26" ht="36.75" customHeight="1" x14ac:dyDescent="0.25">
      <c r="A68" s="278"/>
      <c r="B68" s="278"/>
      <c r="C68" s="276"/>
      <c r="D68" s="252"/>
      <c r="E68" s="252"/>
      <c r="F68" s="274"/>
      <c r="G68" s="102"/>
      <c r="H68" s="109"/>
      <c r="I68" s="109"/>
      <c r="J68" s="109"/>
      <c r="K68" s="109"/>
      <c r="L68" s="109"/>
      <c r="M68" s="117"/>
      <c r="N68" s="262"/>
      <c r="O68" s="262"/>
      <c r="P68" s="322"/>
      <c r="Q68" s="291"/>
      <c r="R68" s="293"/>
      <c r="S68" s="285"/>
      <c r="T68" s="209">
        <f>W66</f>
        <v>0</v>
      </c>
      <c r="U68" s="91" t="s">
        <v>43</v>
      </c>
      <c r="V68" s="92"/>
      <c r="W68" s="92"/>
      <c r="X68" s="92"/>
      <c r="Y68" s="92">
        <v>10</v>
      </c>
      <c r="Z68" s="92">
        <v>10</v>
      </c>
    </row>
    <row r="69" spans="1:26" ht="27.75" customHeight="1" x14ac:dyDescent="0.3">
      <c r="A69" s="278"/>
      <c r="B69" s="278"/>
      <c r="C69" s="276"/>
      <c r="D69" s="252"/>
      <c r="E69" s="252"/>
      <c r="F69" s="274"/>
      <c r="G69" s="109"/>
      <c r="H69" s="104"/>
      <c r="I69" s="41"/>
      <c r="J69" s="41"/>
      <c r="K69" s="41"/>
      <c r="L69" s="41"/>
      <c r="M69" s="118"/>
      <c r="N69" s="262"/>
      <c r="O69" s="262"/>
      <c r="P69" s="322"/>
      <c r="Q69" s="291"/>
      <c r="R69" s="293"/>
      <c r="S69" s="285"/>
      <c r="T69" s="207" t="s">
        <v>15</v>
      </c>
      <c r="U69" s="93" t="s">
        <v>7</v>
      </c>
      <c r="V69" s="94"/>
      <c r="W69" s="94"/>
      <c r="X69" s="94"/>
      <c r="Y69" s="94"/>
      <c r="Z69" s="94"/>
    </row>
    <row r="70" spans="1:26" ht="28.5" customHeight="1" x14ac:dyDescent="0.3">
      <c r="A70" s="278"/>
      <c r="B70" s="278"/>
      <c r="C70" s="276"/>
      <c r="D70" s="252"/>
      <c r="E70" s="252"/>
      <c r="F70" s="274"/>
      <c r="G70" s="102"/>
      <c r="H70" s="104"/>
      <c r="I70" s="41"/>
      <c r="J70" s="105"/>
      <c r="K70" s="105"/>
      <c r="L70" s="105"/>
      <c r="M70" s="119"/>
      <c r="N70" s="262"/>
      <c r="O70" s="262"/>
      <c r="P70" s="322"/>
      <c r="Q70" s="291"/>
      <c r="R70" s="293"/>
      <c r="S70" s="285"/>
      <c r="T70" s="209">
        <f>X66</f>
        <v>0</v>
      </c>
      <c r="U70" s="93" t="s">
        <v>44</v>
      </c>
      <c r="V70" s="94"/>
      <c r="W70" s="123"/>
      <c r="X70" s="123"/>
      <c r="Y70" s="124">
        <v>8</v>
      </c>
      <c r="Z70" s="124">
        <v>8</v>
      </c>
    </row>
    <row r="71" spans="1:26" ht="24.75" customHeight="1" x14ac:dyDescent="0.3">
      <c r="A71" s="278"/>
      <c r="B71" s="278"/>
      <c r="C71" s="276"/>
      <c r="D71" s="252"/>
      <c r="E71" s="252"/>
      <c r="F71" s="274"/>
      <c r="G71" s="102"/>
      <c r="H71" s="104"/>
      <c r="I71" s="41"/>
      <c r="J71" s="105"/>
      <c r="K71" s="105"/>
      <c r="L71" s="105"/>
      <c r="M71" s="119"/>
      <c r="N71" s="262"/>
      <c r="O71" s="262"/>
      <c r="P71" s="322"/>
      <c r="Q71" s="291"/>
      <c r="R71" s="293"/>
      <c r="S71" s="285"/>
      <c r="T71" s="209"/>
      <c r="U71" s="93" t="s">
        <v>45</v>
      </c>
      <c r="V71" s="94"/>
      <c r="W71" s="123"/>
      <c r="X71" s="123"/>
      <c r="Y71" s="124">
        <v>2</v>
      </c>
      <c r="Z71" s="124">
        <v>2</v>
      </c>
    </row>
    <row r="72" spans="1:26" ht="36.75" customHeight="1" x14ac:dyDescent="0.25">
      <c r="A72" s="278"/>
      <c r="B72" s="278"/>
      <c r="C72" s="276"/>
      <c r="D72" s="252"/>
      <c r="E72" s="252"/>
      <c r="F72" s="274"/>
      <c r="G72" s="109"/>
      <c r="H72" s="271"/>
      <c r="I72" s="271"/>
      <c r="J72" s="271"/>
      <c r="K72" s="271"/>
      <c r="L72" s="271"/>
      <c r="M72" s="272"/>
      <c r="N72" s="262"/>
      <c r="O72" s="262"/>
      <c r="P72" s="322"/>
      <c r="Q72" s="291"/>
      <c r="R72" s="293"/>
      <c r="S72" s="285"/>
      <c r="T72" s="207" t="s">
        <v>19</v>
      </c>
      <c r="U72" s="287" t="s">
        <v>12</v>
      </c>
      <c r="V72" s="288"/>
      <c r="W72" s="288"/>
      <c r="X72" s="288"/>
      <c r="Y72" s="288"/>
      <c r="Z72" s="289"/>
    </row>
    <row r="73" spans="1:26" ht="39" customHeight="1" x14ac:dyDescent="0.25">
      <c r="A73" s="278"/>
      <c r="B73" s="278"/>
      <c r="C73" s="276"/>
      <c r="D73" s="252"/>
      <c r="E73" s="252"/>
      <c r="F73" s="274"/>
      <c r="G73" s="102"/>
      <c r="H73" s="109"/>
      <c r="I73" s="109"/>
      <c r="J73" s="102"/>
      <c r="K73" s="102"/>
      <c r="L73" s="102"/>
      <c r="M73" s="116"/>
      <c r="N73" s="262"/>
      <c r="O73" s="262"/>
      <c r="P73" s="322"/>
      <c r="Q73" s="291"/>
      <c r="R73" s="293"/>
      <c r="S73" s="285"/>
      <c r="T73" s="209">
        <f>Y66</f>
        <v>200</v>
      </c>
      <c r="U73" s="91" t="s">
        <v>93</v>
      </c>
      <c r="V73" s="92"/>
      <c r="W73" s="95"/>
      <c r="X73" s="95"/>
      <c r="Y73" s="95">
        <v>20000</v>
      </c>
      <c r="Z73" s="95">
        <v>20000</v>
      </c>
    </row>
    <row r="74" spans="1:26" ht="32.25" customHeight="1" x14ac:dyDescent="0.25">
      <c r="A74" s="278"/>
      <c r="B74" s="278"/>
      <c r="C74" s="276"/>
      <c r="D74" s="252"/>
      <c r="E74" s="252"/>
      <c r="F74" s="274"/>
      <c r="G74" s="102"/>
      <c r="H74" s="109"/>
      <c r="I74" s="109"/>
      <c r="J74" s="102"/>
      <c r="K74" s="102"/>
      <c r="L74" s="102"/>
      <c r="M74" s="116"/>
      <c r="N74" s="262"/>
      <c r="O74" s="262"/>
      <c r="P74" s="322"/>
      <c r="Q74" s="291"/>
      <c r="R74" s="293"/>
      <c r="S74" s="285"/>
      <c r="T74" s="207" t="s">
        <v>20</v>
      </c>
      <c r="U74" s="296" t="s">
        <v>13</v>
      </c>
      <c r="V74" s="297"/>
      <c r="W74" s="297"/>
      <c r="X74" s="297"/>
      <c r="Y74" s="297"/>
      <c r="Z74" s="298"/>
    </row>
    <row r="75" spans="1:26" ht="56.25" customHeight="1" thickBot="1" x14ac:dyDescent="0.3">
      <c r="A75" s="278"/>
      <c r="B75" s="278"/>
      <c r="C75" s="277"/>
      <c r="D75" s="273"/>
      <c r="E75" s="273"/>
      <c r="F75" s="275"/>
      <c r="G75" s="211"/>
      <c r="H75" s="279"/>
      <c r="I75" s="279"/>
      <c r="J75" s="279"/>
      <c r="K75" s="279"/>
      <c r="L75" s="279"/>
      <c r="M75" s="280"/>
      <c r="N75" s="263"/>
      <c r="O75" s="263"/>
      <c r="P75" s="322"/>
      <c r="Q75" s="291"/>
      <c r="R75" s="294"/>
      <c r="S75" s="286"/>
      <c r="T75" s="209">
        <f>Z66</f>
        <v>200</v>
      </c>
      <c r="U75" s="185" t="s">
        <v>83</v>
      </c>
      <c r="V75" s="188"/>
      <c r="W75" s="188"/>
      <c r="X75" s="188"/>
      <c r="Y75" s="210">
        <v>100</v>
      </c>
      <c r="Z75" s="210">
        <f>Z68/Y68*100</f>
        <v>100</v>
      </c>
    </row>
    <row r="76" spans="1:26" ht="16.5" customHeight="1" x14ac:dyDescent="0.3">
      <c r="A76" s="212"/>
      <c r="B76" s="213"/>
      <c r="C76" s="214"/>
      <c r="D76" s="215"/>
      <c r="E76" s="216"/>
      <c r="F76" s="217"/>
      <c r="G76" s="218"/>
      <c r="H76" s="215"/>
      <c r="I76" s="219"/>
      <c r="J76" s="219"/>
      <c r="K76" s="219"/>
      <c r="L76" s="219"/>
      <c r="M76" s="120"/>
      <c r="N76" s="71"/>
      <c r="O76" s="71"/>
      <c r="P76" s="72"/>
      <c r="Q76" s="73"/>
      <c r="R76" s="192"/>
      <c r="S76" s="192"/>
      <c r="T76" s="74"/>
      <c r="U76" s="73"/>
      <c r="V76" s="62"/>
      <c r="W76" s="62"/>
      <c r="X76" s="62"/>
    </row>
    <row r="77" spans="1:26" ht="1.5" customHeight="1" x14ac:dyDescent="0.3">
      <c r="A77" s="53" t="s">
        <v>49</v>
      </c>
      <c r="B77"/>
      <c r="C77" s="50"/>
      <c r="D77" s="44"/>
      <c r="E77" s="52"/>
      <c r="F77" s="43"/>
      <c r="G77" s="48"/>
      <c r="H77" s="44"/>
      <c r="I77" s="41"/>
      <c r="J77" s="41"/>
      <c r="K77" s="41"/>
      <c r="L77" s="41"/>
      <c r="M77" s="118"/>
      <c r="N77" t="s">
        <v>49</v>
      </c>
      <c r="O77"/>
      <c r="P77" s="69"/>
      <c r="Q77" s="67"/>
      <c r="R77" s="66"/>
      <c r="S77" s="66"/>
      <c r="T77" s="68"/>
      <c r="U77" s="67"/>
      <c r="V77" s="65"/>
      <c r="W77" s="65"/>
      <c r="X77" s="65"/>
    </row>
    <row r="78" spans="1:26" ht="20.25" customHeight="1" x14ac:dyDescent="0.3">
      <c r="A78" s="53" t="s">
        <v>50</v>
      </c>
      <c r="B78"/>
      <c r="C78" s="50"/>
      <c r="D78" s="44"/>
      <c r="E78" s="52"/>
      <c r="F78" s="43"/>
      <c r="G78" s="48"/>
      <c r="H78" s="44"/>
      <c r="I78" s="41"/>
      <c r="J78" s="41"/>
      <c r="K78" s="41"/>
      <c r="L78" s="41"/>
      <c r="M78" s="118"/>
      <c r="N78" t="s">
        <v>50</v>
      </c>
      <c r="O78"/>
      <c r="V78" s="65"/>
      <c r="W78" s="65"/>
      <c r="X78" s="65"/>
    </row>
    <row r="79" spans="1:26" ht="20.25" customHeight="1" x14ac:dyDescent="0.3">
      <c r="A79" s="53" t="s">
        <v>51</v>
      </c>
      <c r="B79"/>
      <c r="C79" s="50"/>
      <c r="D79" s="44"/>
      <c r="E79" s="52"/>
      <c r="F79" s="43"/>
      <c r="G79" s="48"/>
      <c r="H79" s="44"/>
      <c r="I79" s="41"/>
      <c r="J79" s="41"/>
      <c r="K79" s="41"/>
      <c r="L79" s="41"/>
      <c r="M79" s="118"/>
      <c r="N79" t="s">
        <v>51</v>
      </c>
      <c r="O79"/>
      <c r="V79" s="184">
        <f>800000-Y66</f>
        <v>799800</v>
      </c>
    </row>
    <row r="80" spans="1:26" ht="18" customHeight="1" x14ac:dyDescent="0.3">
      <c r="A80" s="53" t="s">
        <v>52</v>
      </c>
      <c r="B80"/>
      <c r="C80" s="50"/>
      <c r="D80" s="44"/>
      <c r="E80" s="52"/>
      <c r="F80" s="43"/>
      <c r="G80" s="48"/>
      <c r="H80" s="44"/>
      <c r="I80" s="41"/>
      <c r="J80" s="41"/>
      <c r="K80" s="41"/>
      <c r="L80" s="41"/>
      <c r="M80" s="118"/>
      <c r="N80" t="s">
        <v>52</v>
      </c>
      <c r="O80"/>
    </row>
    <row r="81" spans="1:26" ht="17.25" customHeight="1" thickBot="1" x14ac:dyDescent="0.35">
      <c r="A81" s="54"/>
      <c r="B81" s="55"/>
      <c r="C81" s="56"/>
      <c r="D81" s="57"/>
      <c r="E81" s="58"/>
      <c r="F81" s="59"/>
      <c r="G81" s="60"/>
      <c r="H81" s="57"/>
      <c r="I81" s="61"/>
      <c r="J81" s="61"/>
      <c r="K81" s="61"/>
      <c r="L81" s="61"/>
      <c r="M81" s="121"/>
      <c r="N81" s="111" t="s">
        <v>70</v>
      </c>
      <c r="O81" s="111"/>
      <c r="P81" s="112"/>
      <c r="Q81" s="112"/>
      <c r="R81" s="112"/>
      <c r="S81" s="112"/>
      <c r="T81" s="113"/>
      <c r="U81" s="114"/>
      <c r="V81" s="115"/>
      <c r="W81" s="115"/>
      <c r="X81" s="115"/>
      <c r="Y81" s="115"/>
      <c r="Z81" s="115"/>
    </row>
    <row r="82" spans="1:26" ht="12" customHeight="1" x14ac:dyDescent="0.25">
      <c r="A82" s="2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</row>
    <row r="83" spans="1:26" ht="24" customHeight="1" x14ac:dyDescent="0.25">
      <c r="A83" s="372" t="s">
        <v>104</v>
      </c>
      <c r="B83" s="373"/>
      <c r="C83" s="373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4" t="s">
        <v>106</v>
      </c>
      <c r="O83" s="374"/>
      <c r="P83" s="374"/>
      <c r="Q83" s="374"/>
      <c r="R83" s="374"/>
      <c r="S83" s="374"/>
      <c r="T83" s="374"/>
      <c r="U83" s="374"/>
      <c r="V83" s="374"/>
      <c r="W83" s="374"/>
      <c r="X83" s="374"/>
      <c r="Y83" s="374"/>
      <c r="Z83" s="374"/>
    </row>
    <row r="84" spans="1:26" ht="6" customHeight="1" x14ac:dyDescent="0.4">
      <c r="A84" s="70"/>
      <c r="B84"/>
      <c r="C84"/>
      <c r="D84"/>
      <c r="E84"/>
      <c r="F84"/>
      <c r="G84"/>
      <c r="K84" s="270"/>
      <c r="L84" s="270"/>
      <c r="M84" s="270"/>
    </row>
    <row r="85" spans="1:26" ht="16.5" hidden="1" customHeight="1" x14ac:dyDescent="0.25">
      <c r="A85" s="70"/>
      <c r="B85" s="70"/>
      <c r="C85"/>
      <c r="D85"/>
      <c r="E85"/>
      <c r="F85"/>
      <c r="G85" s="70"/>
      <c r="H85" s="29"/>
      <c r="I85" s="29"/>
      <c r="J85" s="29"/>
      <c r="K85" s="29"/>
      <c r="L85" s="29"/>
      <c r="M85" s="29"/>
    </row>
    <row r="86" spans="1:26" ht="16.5" customHeight="1" x14ac:dyDescent="0.25">
      <c r="A86" s="27"/>
      <c r="B86" s="27"/>
      <c r="C86" s="27"/>
      <c r="D86" s="27"/>
      <c r="E86" s="27"/>
      <c r="F86" s="27"/>
      <c r="G86" s="28"/>
      <c r="H86" s="28"/>
      <c r="I86" s="28"/>
      <c r="J86" s="28"/>
      <c r="K86" s="28"/>
      <c r="L86" s="28"/>
      <c r="M86" s="28"/>
    </row>
    <row r="87" spans="1:26" ht="16.5" customHeight="1" x14ac:dyDescent="0.25">
      <c r="A87" s="27"/>
      <c r="B87" s="27"/>
      <c r="C87" s="27"/>
      <c r="D87" s="27"/>
      <c r="E87" s="27"/>
      <c r="F87" s="27"/>
      <c r="G87" s="30"/>
      <c r="H87" s="28"/>
      <c r="I87" s="28"/>
      <c r="J87" s="28"/>
      <c r="K87" s="28"/>
      <c r="L87" s="28"/>
      <c r="M87" s="28"/>
    </row>
    <row r="88" spans="1:26" ht="16.5" customHeight="1" x14ac:dyDescent="0.25">
      <c r="A88" s="27"/>
      <c r="B88" s="27"/>
      <c r="C88" s="27"/>
      <c r="D88" s="27"/>
      <c r="E88" s="27"/>
      <c r="F88" s="27"/>
      <c r="G88" s="28"/>
      <c r="H88" s="28"/>
      <c r="I88" s="28"/>
      <c r="J88" s="28"/>
      <c r="K88" s="28"/>
      <c r="L88" s="28"/>
      <c r="M88" s="28"/>
    </row>
    <row r="89" spans="1:26" ht="16.5" customHeight="1" x14ac:dyDescent="0.25">
      <c r="A89" s="27"/>
      <c r="B89" s="27"/>
      <c r="C89" s="27"/>
      <c r="D89" s="27"/>
      <c r="E89" s="27"/>
      <c r="F89" s="27"/>
      <c r="G89" s="30"/>
      <c r="H89" s="28"/>
      <c r="I89" s="28"/>
      <c r="J89" s="28"/>
      <c r="K89" s="28"/>
      <c r="L89" s="28"/>
      <c r="M89" s="28"/>
    </row>
    <row r="90" spans="1:26" ht="16.5" customHeight="1" x14ac:dyDescent="0.25">
      <c r="A90" s="27"/>
      <c r="B90" s="27"/>
      <c r="C90" s="27"/>
      <c r="D90" s="27"/>
      <c r="E90" s="27"/>
      <c r="F90" s="27"/>
      <c r="H90" s="29"/>
      <c r="I90" s="29"/>
      <c r="J90" s="29"/>
      <c r="K90" s="29"/>
      <c r="L90" s="29"/>
      <c r="M90" s="29"/>
    </row>
    <row r="91" spans="1:26" ht="16.5" customHeight="1" x14ac:dyDescent="0.25">
      <c r="A91" s="27"/>
      <c r="B91" s="27"/>
      <c r="C91" s="27"/>
      <c r="D91" s="27"/>
      <c r="E91" s="27"/>
      <c r="F91" s="27"/>
      <c r="H91" s="28"/>
      <c r="I91" s="30"/>
      <c r="J91" s="30"/>
      <c r="K91" s="30"/>
      <c r="L91" s="30"/>
      <c r="M91" s="30"/>
    </row>
    <row r="92" spans="1:26" ht="16.5" customHeight="1" x14ac:dyDescent="0.25">
      <c r="A92" s="27"/>
      <c r="B92" s="27"/>
      <c r="C92" s="27"/>
      <c r="D92" s="27"/>
      <c r="E92" s="27"/>
      <c r="F92" s="27"/>
      <c r="H92" s="29"/>
      <c r="I92" s="29"/>
      <c r="J92" s="29"/>
      <c r="K92" s="29"/>
      <c r="L92" s="29"/>
      <c r="M92" s="29"/>
    </row>
    <row r="93" spans="1:26" ht="16.5" customHeight="1" x14ac:dyDescent="0.25">
      <c r="A93" s="27"/>
      <c r="B93" s="27"/>
      <c r="C93" s="27"/>
      <c r="D93" s="27"/>
      <c r="E93" s="27"/>
      <c r="F93" s="27"/>
      <c r="H93" s="28"/>
      <c r="I93" s="31"/>
      <c r="J93" s="31"/>
      <c r="K93" s="31"/>
      <c r="L93" s="31"/>
      <c r="M93" s="31"/>
    </row>
    <row r="94" spans="1:26" ht="16.5" customHeight="1" x14ac:dyDescent="0.25">
      <c r="A94" s="27"/>
      <c r="B94" s="27"/>
      <c r="C94" s="33"/>
      <c r="D94" s="33"/>
      <c r="E94" s="33"/>
      <c r="F94" s="33"/>
      <c r="G94" s="34"/>
      <c r="H94" s="35"/>
      <c r="I94" s="35"/>
      <c r="J94" s="35"/>
      <c r="K94" s="35"/>
      <c r="L94" s="35"/>
      <c r="M94" s="35"/>
    </row>
    <row r="95" spans="1:26" ht="16.5" customHeight="1" x14ac:dyDescent="0.25">
      <c r="A95" s="27"/>
      <c r="B95" s="27"/>
      <c r="C95" s="33"/>
      <c r="D95" s="33"/>
      <c r="E95" s="33"/>
      <c r="F95" s="33"/>
      <c r="G95" s="36"/>
      <c r="H95" s="34"/>
      <c r="I95" s="36"/>
      <c r="J95" s="36"/>
      <c r="K95" s="36"/>
      <c r="L95" s="36"/>
      <c r="M95" s="36"/>
    </row>
    <row r="96" spans="1:26" ht="16.5" customHeight="1" x14ac:dyDescent="0.25">
      <c r="A96" s="27"/>
      <c r="B96" s="27"/>
      <c r="C96" s="33"/>
      <c r="D96" s="33"/>
      <c r="E96" s="33"/>
      <c r="F96" s="33"/>
      <c r="G96" s="34"/>
      <c r="H96" s="37"/>
      <c r="I96" s="37"/>
      <c r="J96" s="37"/>
      <c r="K96" s="37"/>
      <c r="L96" s="37"/>
      <c r="M96" s="37"/>
    </row>
    <row r="97" spans="1:13" ht="16.5" customHeight="1" x14ac:dyDescent="0.25">
      <c r="A97" s="27"/>
      <c r="B97" s="27"/>
      <c r="C97" s="33"/>
      <c r="D97" s="33"/>
      <c r="E97" s="33"/>
      <c r="F97" s="33"/>
      <c r="G97" s="36"/>
      <c r="H97" s="38"/>
      <c r="I97" s="34"/>
      <c r="J97" s="34"/>
      <c r="K97" s="34"/>
      <c r="L97" s="34"/>
      <c r="M97" s="34"/>
    </row>
    <row r="98" spans="1:13" ht="18.75" x14ac:dyDescent="0.25">
      <c r="A98" s="27"/>
      <c r="B98" s="27"/>
      <c r="C98" s="33"/>
      <c r="D98" s="33"/>
      <c r="E98" s="33"/>
      <c r="F98" s="33"/>
      <c r="G98" s="34"/>
      <c r="H98" s="37"/>
      <c r="I98" s="37"/>
      <c r="J98" s="37"/>
      <c r="K98" s="37"/>
      <c r="L98" s="37"/>
      <c r="M98" s="37"/>
    </row>
    <row r="99" spans="1:13" ht="18.75" x14ac:dyDescent="0.25">
      <c r="A99" s="27"/>
      <c r="B99" s="27"/>
      <c r="C99" s="33"/>
      <c r="D99" s="33"/>
      <c r="E99" s="33"/>
      <c r="F99" s="33"/>
      <c r="G99" s="36"/>
      <c r="H99" s="34"/>
      <c r="I99" s="36"/>
      <c r="J99" s="36"/>
      <c r="K99" s="36"/>
      <c r="L99" s="36"/>
      <c r="M99" s="36"/>
    </row>
    <row r="100" spans="1:13" ht="18.75" x14ac:dyDescent="0.25">
      <c r="A100" s="27"/>
      <c r="B100" s="27"/>
      <c r="C100" s="33"/>
      <c r="D100" s="33"/>
      <c r="E100" s="33"/>
      <c r="F100" s="33"/>
      <c r="G100" s="34"/>
      <c r="H100" s="37"/>
      <c r="I100" s="37"/>
      <c r="J100" s="37"/>
      <c r="K100" s="37"/>
      <c r="L100" s="37"/>
      <c r="M100" s="37"/>
    </row>
    <row r="101" spans="1:13" ht="18.75" x14ac:dyDescent="0.25">
      <c r="A101" s="27"/>
      <c r="B101" s="27"/>
      <c r="C101" s="33"/>
      <c r="D101" s="33"/>
      <c r="E101" s="33"/>
      <c r="F101" s="33"/>
      <c r="G101" s="36"/>
      <c r="H101" s="34"/>
      <c r="I101" s="39"/>
      <c r="J101" s="39"/>
      <c r="K101" s="40"/>
      <c r="L101" s="40"/>
      <c r="M101" s="40"/>
    </row>
    <row r="102" spans="1:13" ht="18.75" x14ac:dyDescent="0.3">
      <c r="A102" s="41"/>
      <c r="B102" s="41"/>
      <c r="C102" s="42"/>
      <c r="D102" s="41"/>
      <c r="E102" s="43"/>
      <c r="F102" s="43"/>
      <c r="G102" s="44"/>
      <c r="H102" s="43"/>
      <c r="I102" s="45"/>
      <c r="J102" s="45"/>
      <c r="K102" s="45"/>
      <c r="L102" s="46"/>
      <c r="M102" s="46"/>
    </row>
    <row r="103" spans="1:13" ht="18.75" x14ac:dyDescent="0.3">
      <c r="A103" s="41"/>
      <c r="B103" s="41"/>
      <c r="C103" s="47"/>
      <c r="D103" s="41"/>
      <c r="E103" s="43"/>
      <c r="F103" s="43"/>
      <c r="G103" s="48"/>
      <c r="H103" s="44"/>
      <c r="I103" s="49"/>
      <c r="J103" s="49"/>
      <c r="K103" s="49"/>
      <c r="L103" s="49"/>
      <c r="M103" s="49"/>
    </row>
    <row r="104" spans="1:13" ht="18.75" x14ac:dyDescent="0.3">
      <c r="A104" s="41"/>
      <c r="B104" s="41"/>
      <c r="C104" s="47"/>
      <c r="D104" s="41"/>
      <c r="E104" s="43"/>
      <c r="F104" s="43"/>
      <c r="G104" s="48"/>
      <c r="H104" s="44"/>
      <c r="I104" s="49"/>
      <c r="J104" s="49"/>
      <c r="K104" s="49"/>
      <c r="L104" s="49"/>
      <c r="M104" s="49"/>
    </row>
    <row r="105" spans="1:13" ht="18.75" x14ac:dyDescent="0.3">
      <c r="A105" s="41"/>
      <c r="B105" s="41"/>
      <c r="C105" s="50"/>
      <c r="D105" s="44"/>
      <c r="E105" s="43"/>
      <c r="F105" s="43"/>
      <c r="G105" s="48"/>
      <c r="H105" s="44"/>
      <c r="I105" s="49"/>
      <c r="J105" s="49"/>
      <c r="K105" s="49"/>
      <c r="L105" s="49"/>
      <c r="M105" s="49"/>
    </row>
    <row r="106" spans="1:13" ht="18.75" x14ac:dyDescent="0.3">
      <c r="A106" s="51"/>
      <c r="B106" s="51"/>
      <c r="C106" s="50"/>
      <c r="D106" s="44"/>
      <c r="E106" s="43"/>
      <c r="F106" s="43"/>
      <c r="G106" s="48"/>
      <c r="H106" s="44"/>
      <c r="I106" s="49"/>
      <c r="J106" s="49"/>
      <c r="K106" s="49"/>
      <c r="L106" s="49"/>
      <c r="M106" s="49"/>
    </row>
    <row r="107" spans="1:13" ht="18.75" x14ac:dyDescent="0.3">
      <c r="A107" s="51"/>
      <c r="B107" s="51"/>
      <c r="C107" s="50"/>
      <c r="D107" s="44"/>
      <c r="E107" s="43"/>
      <c r="F107" s="43"/>
      <c r="G107" s="48"/>
      <c r="H107" s="44"/>
      <c r="I107" s="49"/>
      <c r="J107" s="49"/>
      <c r="K107" s="49"/>
      <c r="L107" s="49"/>
      <c r="M107" s="49"/>
    </row>
    <row r="108" spans="1:13" x14ac:dyDescent="0.25">
      <c r="A108" s="10"/>
      <c r="B108" s="10"/>
      <c r="C108" s="4"/>
      <c r="D108" s="5"/>
      <c r="E108" s="6"/>
      <c r="F108" s="7"/>
      <c r="G108" s="8"/>
      <c r="H108" s="5"/>
      <c r="I108" s="10"/>
      <c r="J108" s="10"/>
      <c r="K108" s="2"/>
      <c r="M108" s="2" t="s">
        <v>18</v>
      </c>
    </row>
    <row r="109" spans="1:13" x14ac:dyDescent="0.25">
      <c r="A109" s="1"/>
      <c r="K109" s="2"/>
    </row>
  </sheetData>
  <mergeCells count="129">
    <mergeCell ref="N83:Z83"/>
    <mergeCell ref="P31:P38"/>
    <mergeCell ref="Q31:Q38"/>
    <mergeCell ref="R31:R38"/>
    <mergeCell ref="S31:S38"/>
    <mergeCell ref="D7:D21"/>
    <mergeCell ref="E7:E21"/>
    <mergeCell ref="F7:F21"/>
    <mergeCell ref="H7:M7"/>
    <mergeCell ref="H9:M9"/>
    <mergeCell ref="H16:M16"/>
    <mergeCell ref="H19:M19"/>
    <mergeCell ref="P7:P21"/>
    <mergeCell ref="E22:E30"/>
    <mergeCell ref="D22:D30"/>
    <mergeCell ref="F22:F30"/>
    <mergeCell ref="D31:D38"/>
    <mergeCell ref="E31:E38"/>
    <mergeCell ref="H31:M31"/>
    <mergeCell ref="H33:M33"/>
    <mergeCell ref="H35:M35"/>
    <mergeCell ref="H37:M37"/>
    <mergeCell ref="R22:R30"/>
    <mergeCell ref="R7:R21"/>
    <mergeCell ref="S7:S21"/>
    <mergeCell ref="U31:Z31"/>
    <mergeCell ref="U33:Z33"/>
    <mergeCell ref="U35:Z35"/>
    <mergeCell ref="U37:Z37"/>
    <mergeCell ref="G40:G41"/>
    <mergeCell ref="U50:Z50"/>
    <mergeCell ref="S40:S52"/>
    <mergeCell ref="R40:R52"/>
    <mergeCell ref="Q40:Q52"/>
    <mergeCell ref="U40:Z40"/>
    <mergeCell ref="U42:Z42"/>
    <mergeCell ref="U48:Z48"/>
    <mergeCell ref="O7:O75"/>
    <mergeCell ref="N7:N75"/>
    <mergeCell ref="P40:P52"/>
    <mergeCell ref="P22:P30"/>
    <mergeCell ref="H28:M28"/>
    <mergeCell ref="H22:M22"/>
    <mergeCell ref="P65:P75"/>
    <mergeCell ref="P53:P64"/>
    <mergeCell ref="U22:Z22"/>
    <mergeCell ref="U24:Z24"/>
    <mergeCell ref="U28:Z28"/>
    <mergeCell ref="Q7:Q21"/>
    <mergeCell ref="S65:S75"/>
    <mergeCell ref="U67:Z67"/>
    <mergeCell ref="U72:Z72"/>
    <mergeCell ref="Q65:Q75"/>
    <mergeCell ref="R65:R75"/>
    <mergeCell ref="Q53:Q64"/>
    <mergeCell ref="R53:R64"/>
    <mergeCell ref="S53:S64"/>
    <mergeCell ref="U53:Z53"/>
    <mergeCell ref="U55:Z55"/>
    <mergeCell ref="U74:Z74"/>
    <mergeCell ref="U61:Z61"/>
    <mergeCell ref="U63:Z63"/>
    <mergeCell ref="U65:Z65"/>
    <mergeCell ref="K84:M84"/>
    <mergeCell ref="H53:M53"/>
    <mergeCell ref="H55:M55"/>
    <mergeCell ref="H65:M65"/>
    <mergeCell ref="H61:M61"/>
    <mergeCell ref="H63:M63"/>
    <mergeCell ref="H67:M67"/>
    <mergeCell ref="A83:M83"/>
    <mergeCell ref="D65:D75"/>
    <mergeCell ref="E65:E75"/>
    <mergeCell ref="F65:F75"/>
    <mergeCell ref="C65:C75"/>
    <mergeCell ref="C53:C64"/>
    <mergeCell ref="D53:D64"/>
    <mergeCell ref="E53:E64"/>
    <mergeCell ref="F53:F64"/>
    <mergeCell ref="H72:M72"/>
    <mergeCell ref="A7:A75"/>
    <mergeCell ref="B7:B75"/>
    <mergeCell ref="H40:M40"/>
    <mergeCell ref="H75:M75"/>
    <mergeCell ref="H43:M43"/>
    <mergeCell ref="H49:M49"/>
    <mergeCell ref="F31:F38"/>
    <mergeCell ref="H51:M51"/>
    <mergeCell ref="C40:C52"/>
    <mergeCell ref="C7:C15"/>
    <mergeCell ref="C16:C21"/>
    <mergeCell ref="D40:D52"/>
    <mergeCell ref="E40:E52"/>
    <mergeCell ref="F40:F52"/>
    <mergeCell ref="C22:C30"/>
    <mergeCell ref="C31:C38"/>
    <mergeCell ref="H5:M5"/>
    <mergeCell ref="A5:A6"/>
    <mergeCell ref="A4:M4"/>
    <mergeCell ref="A3:M3"/>
    <mergeCell ref="B5:B6"/>
    <mergeCell ref="C5:C6"/>
    <mergeCell ref="D5:D6"/>
    <mergeCell ref="E5:E6"/>
    <mergeCell ref="F5:F6"/>
    <mergeCell ref="U7:Z7"/>
    <mergeCell ref="U9:Z9"/>
    <mergeCell ref="U16:Z16"/>
    <mergeCell ref="U19:Z19"/>
    <mergeCell ref="A1:M1"/>
    <mergeCell ref="N1:Z1"/>
    <mergeCell ref="U26:Z26"/>
    <mergeCell ref="H26:M26"/>
    <mergeCell ref="N4:Z4"/>
    <mergeCell ref="N5:N6"/>
    <mergeCell ref="O5:O6"/>
    <mergeCell ref="P5:P6"/>
    <mergeCell ref="Q5:Q6"/>
    <mergeCell ref="R5:R6"/>
    <mergeCell ref="S5:S6"/>
    <mergeCell ref="T5:T6"/>
    <mergeCell ref="U5:Z5"/>
    <mergeCell ref="Q22:Q30"/>
    <mergeCell ref="N2:Z2"/>
    <mergeCell ref="S22:S30"/>
    <mergeCell ref="N3:X3"/>
    <mergeCell ref="A2:M2"/>
    <mergeCell ref="H24:M24"/>
    <mergeCell ref="G5:G6"/>
  </mergeCells>
  <phoneticPr fontId="1" type="noConversion"/>
  <pageMargins left="1.1811023622047245" right="0.39370078740157483" top="0.15748031496062992" bottom="0.19685039370078741" header="0.31496062992125984" footer="0.31496062992125984"/>
  <pageSetup paperSize="9" scale="23" fitToHeight="0" orientation="landscape" r:id="rId1"/>
  <rowBreaks count="2" manualBreakCount="2">
    <brk id="25" max="16383" man="1"/>
    <brk id="49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90" zoomScaleNormal="90" workbookViewId="0">
      <selection activeCell="A4" sqref="A4:M4"/>
    </sheetView>
  </sheetViews>
  <sheetFormatPr defaultRowHeight="15" x14ac:dyDescent="0.25"/>
  <sheetData>
    <row r="1" spans="1:26" ht="39.75" customHeight="1" thickBot="1" x14ac:dyDescent="0.3">
      <c r="A1" s="353" t="s">
        <v>38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20.25" x14ac:dyDescent="0.3">
      <c r="A2" s="245" t="s">
        <v>27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7"/>
      <c r="N2" s="240" t="s">
        <v>28</v>
      </c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2"/>
    </row>
    <row r="3" spans="1:26" ht="18.75" x14ac:dyDescent="0.25">
      <c r="A3" s="355" t="s">
        <v>37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7"/>
      <c r="N3" s="358" t="s">
        <v>37</v>
      </c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60"/>
    </row>
    <row r="4" spans="1:26" ht="29.25" customHeight="1" x14ac:dyDescent="0.25">
      <c r="A4" s="349" t="s">
        <v>29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350"/>
      <c r="M4" s="351"/>
      <c r="N4" s="352" t="s">
        <v>29</v>
      </c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3"/>
    </row>
    <row r="5" spans="1:26" ht="18.75" x14ac:dyDescent="0.25">
      <c r="N5" s="361" t="s">
        <v>30</v>
      </c>
      <c r="O5" s="235" t="s">
        <v>31</v>
      </c>
      <c r="P5" s="235" t="s">
        <v>0</v>
      </c>
      <c r="Q5" s="235" t="s">
        <v>9</v>
      </c>
      <c r="R5" s="235" t="s">
        <v>1</v>
      </c>
      <c r="S5" s="235" t="s">
        <v>2</v>
      </c>
      <c r="T5" s="236" t="s">
        <v>34</v>
      </c>
      <c r="U5" s="235" t="s">
        <v>3</v>
      </c>
      <c r="V5" s="235"/>
      <c r="W5" s="235"/>
      <c r="X5" s="235"/>
      <c r="Y5" s="235"/>
      <c r="Z5" s="235"/>
    </row>
    <row r="6" spans="1:26" ht="56.25" x14ac:dyDescent="0.25">
      <c r="N6" s="361"/>
      <c r="O6" s="235"/>
      <c r="P6" s="235"/>
      <c r="Q6" s="235"/>
      <c r="R6" s="235"/>
      <c r="S6" s="235"/>
      <c r="T6" s="237"/>
      <c r="U6" s="64" t="s">
        <v>4</v>
      </c>
      <c r="V6" s="64" t="s">
        <v>14</v>
      </c>
      <c r="W6" s="64" t="s">
        <v>5</v>
      </c>
      <c r="X6" s="64" t="s">
        <v>8</v>
      </c>
      <c r="Y6" s="80" t="s">
        <v>19</v>
      </c>
      <c r="Z6" s="25" t="s">
        <v>20</v>
      </c>
    </row>
    <row r="7" spans="1:26" ht="37.5" x14ac:dyDescent="0.25">
      <c r="N7" s="362" t="s">
        <v>21</v>
      </c>
      <c r="O7" s="364" t="s">
        <v>48</v>
      </c>
      <c r="P7" s="366" t="s">
        <v>54</v>
      </c>
      <c r="Q7" s="239" t="s">
        <v>36</v>
      </c>
      <c r="R7" s="243" t="s">
        <v>55</v>
      </c>
      <c r="S7" s="243" t="s">
        <v>6</v>
      </c>
      <c r="T7" s="16" t="s">
        <v>24</v>
      </c>
      <c r="U7" s="325" t="s">
        <v>17</v>
      </c>
      <c r="V7" s="326"/>
      <c r="W7" s="326"/>
      <c r="X7" s="326"/>
      <c r="Y7" s="326"/>
      <c r="Z7" s="327"/>
    </row>
    <row r="8" spans="1:26" ht="112.5" x14ac:dyDescent="0.25">
      <c r="N8" s="363"/>
      <c r="O8" s="365"/>
      <c r="P8" s="367"/>
      <c r="Q8" s="230"/>
      <c r="R8" s="243"/>
      <c r="S8" s="243"/>
      <c r="T8" s="17">
        <f>W8+X8+Y8+Z8</f>
        <v>15000</v>
      </c>
      <c r="U8" s="76" t="s">
        <v>16</v>
      </c>
      <c r="V8" s="76"/>
      <c r="W8" s="18"/>
      <c r="X8" s="18">
        <v>5000</v>
      </c>
      <c r="Y8" s="18">
        <v>5000</v>
      </c>
      <c r="Z8" s="18">
        <v>5000</v>
      </c>
    </row>
    <row r="9" spans="1:26" ht="37.5" x14ac:dyDescent="0.25">
      <c r="N9" s="363"/>
      <c r="O9" s="365"/>
      <c r="P9" s="367"/>
      <c r="Q9" s="230"/>
      <c r="R9" s="243"/>
      <c r="S9" s="243"/>
      <c r="T9" s="77" t="s">
        <v>15</v>
      </c>
      <c r="U9" s="328" t="s">
        <v>11</v>
      </c>
      <c r="V9" s="329"/>
      <c r="W9" s="329"/>
      <c r="X9" s="329"/>
      <c r="Y9" s="329"/>
      <c r="Z9" s="330"/>
    </row>
    <row r="10" spans="1:26" ht="148.5" x14ac:dyDescent="0.25">
      <c r="N10" s="363"/>
      <c r="O10" s="365"/>
      <c r="P10" s="367"/>
      <c r="Q10" s="230"/>
      <c r="R10" s="243"/>
      <c r="S10" s="243"/>
      <c r="T10" s="17">
        <f>X8</f>
        <v>5000</v>
      </c>
      <c r="U10" s="79" t="s">
        <v>53</v>
      </c>
      <c r="V10" s="76"/>
      <c r="W10" s="76"/>
      <c r="X10" s="76">
        <v>10</v>
      </c>
      <c r="Y10" s="76">
        <v>10</v>
      </c>
      <c r="Z10" s="76">
        <v>10</v>
      </c>
    </row>
    <row r="11" spans="1:26" ht="37.5" x14ac:dyDescent="0.25">
      <c r="N11" s="363"/>
      <c r="O11" s="365"/>
      <c r="P11" s="367"/>
      <c r="Q11" s="230"/>
      <c r="R11" s="243"/>
      <c r="S11" s="243"/>
      <c r="T11" s="77" t="s">
        <v>25</v>
      </c>
      <c r="U11" s="230" t="s">
        <v>12</v>
      </c>
      <c r="V11" s="230"/>
      <c r="W11" s="230"/>
      <c r="X11" s="230"/>
      <c r="Y11" s="230"/>
      <c r="Z11" s="230"/>
    </row>
    <row r="12" spans="1:26" ht="99" x14ac:dyDescent="0.25">
      <c r="N12" s="363"/>
      <c r="O12" s="365"/>
      <c r="P12" s="367"/>
      <c r="Q12" s="230"/>
      <c r="R12" s="243"/>
      <c r="S12" s="243"/>
      <c r="T12" s="18">
        <f>Y8</f>
        <v>5000</v>
      </c>
      <c r="U12" s="9" t="s">
        <v>22</v>
      </c>
      <c r="V12" s="76"/>
      <c r="W12" s="20"/>
      <c r="X12" s="20">
        <f>X8*1000/X10</f>
        <v>500000</v>
      </c>
      <c r="Y12" s="20">
        <f>Y8*1000/Y10</f>
        <v>500000</v>
      </c>
      <c r="Z12" s="20">
        <f>Z8*1000/Z10</f>
        <v>500000</v>
      </c>
    </row>
    <row r="13" spans="1:26" ht="37.5" x14ac:dyDescent="0.25">
      <c r="N13" s="363"/>
      <c r="O13" s="365"/>
      <c r="P13" s="367"/>
      <c r="Q13" s="230"/>
      <c r="R13" s="243"/>
      <c r="S13" s="243"/>
      <c r="T13" s="77" t="s">
        <v>26</v>
      </c>
      <c r="U13" s="230" t="s">
        <v>13</v>
      </c>
      <c r="V13" s="230"/>
      <c r="W13" s="230"/>
      <c r="X13" s="230"/>
      <c r="Y13" s="230"/>
      <c r="Z13" s="230"/>
    </row>
    <row r="14" spans="1:26" ht="148.5" x14ac:dyDescent="0.25">
      <c r="N14" s="363"/>
      <c r="O14" s="365"/>
      <c r="P14" s="368"/>
      <c r="Q14" s="230"/>
      <c r="R14" s="239"/>
      <c r="S14" s="239"/>
      <c r="T14" s="17">
        <f>Z8</f>
        <v>5000</v>
      </c>
      <c r="U14" s="78" t="s">
        <v>23</v>
      </c>
      <c r="V14" s="77"/>
      <c r="W14" s="21"/>
      <c r="X14" s="21">
        <v>100</v>
      </c>
      <c r="Y14" s="21">
        <v>100</v>
      </c>
      <c r="Z14" s="21">
        <v>100</v>
      </c>
    </row>
    <row r="15" spans="1:26" ht="37.5" x14ac:dyDescent="0.25">
      <c r="N15" s="363"/>
      <c r="O15" s="365"/>
      <c r="P15" s="366" t="s">
        <v>56</v>
      </c>
      <c r="Q15" s="295" t="s">
        <v>36</v>
      </c>
      <c r="R15" s="295" t="s">
        <v>55</v>
      </c>
      <c r="S15" s="295" t="s">
        <v>6</v>
      </c>
      <c r="T15" s="77" t="s">
        <v>24</v>
      </c>
      <c r="U15" s="230" t="s">
        <v>17</v>
      </c>
      <c r="V15" s="230"/>
      <c r="W15" s="230"/>
      <c r="X15" s="230"/>
      <c r="Y15" s="230"/>
      <c r="Z15" s="230"/>
    </row>
    <row r="16" spans="1:26" ht="112.5" x14ac:dyDescent="0.25">
      <c r="N16" s="363"/>
      <c r="O16" s="365"/>
      <c r="P16" s="367"/>
      <c r="Q16" s="243"/>
      <c r="R16" s="243"/>
      <c r="S16" s="243"/>
      <c r="T16" s="17">
        <f>W16+X16+Y16+Z16+V16</f>
        <v>598200</v>
      </c>
      <c r="U16" s="76" t="s">
        <v>16</v>
      </c>
      <c r="V16" s="76">
        <v>50000</v>
      </c>
      <c r="W16" s="17">
        <v>100000</v>
      </c>
      <c r="X16" s="17">
        <v>150000</v>
      </c>
      <c r="Y16" s="17">
        <v>149200</v>
      </c>
      <c r="Z16" s="17">
        <v>149000</v>
      </c>
    </row>
    <row r="17" spans="14:26" ht="37.5" x14ac:dyDescent="0.25">
      <c r="N17" s="363"/>
      <c r="O17" s="365"/>
      <c r="P17" s="367"/>
      <c r="Q17" s="243"/>
      <c r="R17" s="243"/>
      <c r="S17" s="243"/>
      <c r="T17" s="77" t="s">
        <v>47</v>
      </c>
      <c r="U17" s="248" t="s">
        <v>11</v>
      </c>
      <c r="V17" s="248"/>
      <c r="W17" s="248"/>
      <c r="X17" s="248"/>
      <c r="Y17" s="248"/>
      <c r="Z17" s="248"/>
    </row>
    <row r="18" spans="14:26" ht="112.5" x14ac:dyDescent="0.25">
      <c r="N18" s="363"/>
      <c r="O18" s="365"/>
      <c r="P18" s="367"/>
      <c r="Q18" s="243"/>
      <c r="R18" s="243"/>
      <c r="S18" s="243"/>
      <c r="T18" s="81">
        <f>V16</f>
        <v>50000</v>
      </c>
      <c r="U18" s="76" t="s">
        <v>39</v>
      </c>
      <c r="V18" s="76">
        <v>400</v>
      </c>
      <c r="W18" s="76">
        <v>500</v>
      </c>
      <c r="X18" s="76">
        <v>750</v>
      </c>
      <c r="Y18" s="76">
        <v>746</v>
      </c>
      <c r="Z18" s="76">
        <v>745</v>
      </c>
    </row>
    <row r="19" spans="14:26" ht="37.5" x14ac:dyDescent="0.3">
      <c r="N19" s="363"/>
      <c r="O19" s="365"/>
      <c r="P19" s="367"/>
      <c r="Q19" s="243"/>
      <c r="R19" s="243"/>
      <c r="S19" s="243"/>
      <c r="T19" s="77" t="s">
        <v>10</v>
      </c>
      <c r="U19" s="76" t="s">
        <v>7</v>
      </c>
      <c r="V19" s="76"/>
      <c r="W19" s="41"/>
      <c r="X19" s="76"/>
      <c r="Y19" s="76"/>
      <c r="Z19" s="76"/>
    </row>
    <row r="20" spans="14:26" ht="56.25" x14ac:dyDescent="0.3">
      <c r="N20" s="363"/>
      <c r="O20" s="365"/>
      <c r="P20" s="367"/>
      <c r="Q20" s="243"/>
      <c r="R20" s="243"/>
      <c r="S20" s="243"/>
      <c r="T20" s="17">
        <f>W16</f>
        <v>100000</v>
      </c>
      <c r="U20" s="76" t="s">
        <v>40</v>
      </c>
      <c r="V20" s="22">
        <v>340</v>
      </c>
      <c r="W20" s="51">
        <v>370</v>
      </c>
      <c r="X20" s="76">
        <v>550</v>
      </c>
      <c r="Y20" s="76">
        <v>547</v>
      </c>
      <c r="Z20" s="76">
        <v>545</v>
      </c>
    </row>
    <row r="21" spans="14:26" ht="37.5" x14ac:dyDescent="0.3">
      <c r="N21" s="363"/>
      <c r="O21" s="365"/>
      <c r="P21" s="367"/>
      <c r="Q21" s="243"/>
      <c r="R21" s="243"/>
      <c r="S21" s="243"/>
      <c r="T21" s="17" t="s">
        <v>15</v>
      </c>
      <c r="U21" s="14" t="s">
        <v>41</v>
      </c>
      <c r="V21" s="51">
        <v>60</v>
      </c>
      <c r="W21" s="82">
        <v>130</v>
      </c>
      <c r="X21" s="82">
        <v>200</v>
      </c>
      <c r="Y21" s="82">
        <v>200</v>
      </c>
      <c r="Z21" s="82">
        <v>200</v>
      </c>
    </row>
    <row r="22" spans="14:26" ht="150" x14ac:dyDescent="0.25">
      <c r="N22" s="363"/>
      <c r="O22" s="365"/>
      <c r="P22" s="367"/>
      <c r="Q22" s="243"/>
      <c r="R22" s="243"/>
      <c r="S22" s="243"/>
      <c r="T22" s="43">
        <f>X12</f>
        <v>500000</v>
      </c>
      <c r="U22" s="77" t="s">
        <v>57</v>
      </c>
      <c r="V22" s="22">
        <v>300</v>
      </c>
      <c r="W22" s="19">
        <v>600</v>
      </c>
      <c r="X22" s="19">
        <v>900</v>
      </c>
      <c r="Y22" s="19">
        <v>895</v>
      </c>
      <c r="Z22" s="19">
        <v>890</v>
      </c>
    </row>
    <row r="23" spans="14:26" ht="37.5" x14ac:dyDescent="0.25">
      <c r="N23" s="363"/>
      <c r="O23" s="365"/>
      <c r="P23" s="367"/>
      <c r="Q23" s="243"/>
      <c r="R23" s="243"/>
      <c r="S23" s="243"/>
      <c r="T23" s="17" t="s">
        <v>58</v>
      </c>
      <c r="U23" s="230" t="s">
        <v>12</v>
      </c>
      <c r="V23" s="230"/>
      <c r="W23" s="230"/>
      <c r="X23" s="230"/>
      <c r="Y23" s="230"/>
      <c r="Z23" s="230"/>
    </row>
    <row r="24" spans="14:26" ht="187.5" x14ac:dyDescent="0.25">
      <c r="N24" s="363"/>
      <c r="O24" s="365"/>
      <c r="P24" s="367"/>
      <c r="Q24" s="243"/>
      <c r="R24" s="243"/>
      <c r="S24" s="243"/>
      <c r="T24" s="17">
        <f>Y16</f>
        <v>149200</v>
      </c>
      <c r="U24" s="76" t="s">
        <v>59</v>
      </c>
      <c r="V24" s="26">
        <v>125000</v>
      </c>
      <c r="W24" s="26">
        <v>200000</v>
      </c>
      <c r="X24" s="26">
        <v>200000</v>
      </c>
      <c r="Y24" s="26">
        <v>200000</v>
      </c>
      <c r="Z24" s="26">
        <v>20000</v>
      </c>
    </row>
    <row r="25" spans="14:26" ht="37.5" x14ac:dyDescent="0.25">
      <c r="N25" s="363"/>
      <c r="O25" s="365"/>
      <c r="P25" s="367"/>
      <c r="Q25" s="243"/>
      <c r="R25" s="243"/>
      <c r="S25" s="243"/>
      <c r="T25" s="17" t="s">
        <v>20</v>
      </c>
      <c r="U25" s="248" t="s">
        <v>13</v>
      </c>
      <c r="V25" s="248"/>
      <c r="W25" s="248"/>
      <c r="X25" s="248"/>
      <c r="Y25" s="248"/>
      <c r="Z25" s="248"/>
    </row>
    <row r="26" spans="14:26" ht="18.75" x14ac:dyDescent="0.3">
      <c r="N26" s="363"/>
      <c r="O26" s="365"/>
      <c r="P26" s="367"/>
      <c r="Q26" s="243"/>
      <c r="R26" s="243"/>
      <c r="S26" s="243"/>
      <c r="T26" s="83">
        <f>Z16</f>
        <v>149000</v>
      </c>
      <c r="U26" s="41"/>
      <c r="V26" s="76"/>
      <c r="W26" s="76"/>
      <c r="X26" s="76"/>
      <c r="Y26" s="76"/>
      <c r="Z26" s="76"/>
    </row>
    <row r="27" spans="14:26" ht="206.25" x14ac:dyDescent="0.25">
      <c r="N27" s="363"/>
      <c r="O27" s="365"/>
      <c r="P27" s="368"/>
      <c r="Q27" s="239"/>
      <c r="R27" s="239"/>
      <c r="S27" s="239"/>
      <c r="T27" s="17"/>
      <c r="U27" s="77" t="s">
        <v>60</v>
      </c>
      <c r="V27" s="18">
        <v>100</v>
      </c>
      <c r="W27" s="26">
        <v>125</v>
      </c>
      <c r="X27" s="26">
        <v>187.5</v>
      </c>
      <c r="Y27" s="26">
        <v>187.5</v>
      </c>
      <c r="Z27" s="26">
        <v>187.5</v>
      </c>
    </row>
    <row r="28" spans="14:26" ht="37.5" x14ac:dyDescent="0.25">
      <c r="N28" s="363"/>
      <c r="O28" s="365"/>
      <c r="P28" s="369" t="s">
        <v>61</v>
      </c>
      <c r="Q28" s="295" t="s">
        <v>36</v>
      </c>
      <c r="R28" s="295" t="s">
        <v>62</v>
      </c>
      <c r="S28" s="295" t="s">
        <v>6</v>
      </c>
      <c r="T28" s="77" t="s">
        <v>24</v>
      </c>
      <c r="U28" s="325" t="s">
        <v>17</v>
      </c>
      <c r="V28" s="326"/>
      <c r="W28" s="326"/>
      <c r="X28" s="326"/>
      <c r="Y28" s="326"/>
      <c r="Z28" s="327"/>
    </row>
    <row r="29" spans="14:26" ht="18.75" x14ac:dyDescent="0.3">
      <c r="N29" s="363"/>
      <c r="O29" s="365"/>
      <c r="P29" s="370"/>
      <c r="Q29" s="243"/>
      <c r="R29" s="243"/>
      <c r="S29" s="243"/>
      <c r="T29" s="17">
        <f>W29+X29+Y29+Z29</f>
        <v>1800</v>
      </c>
      <c r="U29" s="41"/>
      <c r="V29" s="77"/>
      <c r="W29" s="17"/>
      <c r="X29" s="17"/>
      <c r="Y29" s="17">
        <v>800</v>
      </c>
      <c r="Z29" s="17">
        <v>1000</v>
      </c>
    </row>
    <row r="30" spans="14:26" ht="37.5" x14ac:dyDescent="0.25">
      <c r="N30" s="363"/>
      <c r="O30" s="365"/>
      <c r="P30" s="370"/>
      <c r="Q30" s="243"/>
      <c r="R30" s="243"/>
      <c r="S30" s="243"/>
      <c r="T30" s="77" t="s">
        <v>10</v>
      </c>
      <c r="U30" s="325" t="s">
        <v>11</v>
      </c>
      <c r="V30" s="326"/>
      <c r="W30" s="326"/>
      <c r="X30" s="326"/>
      <c r="Y30" s="326"/>
      <c r="Z30" s="327"/>
    </row>
    <row r="31" spans="14:26" ht="112.5" x14ac:dyDescent="0.25">
      <c r="N31" s="363"/>
      <c r="O31" s="365"/>
      <c r="P31" s="370"/>
      <c r="Q31" s="243"/>
      <c r="R31" s="243"/>
      <c r="S31" s="243"/>
      <c r="T31" s="17">
        <f>W29</f>
        <v>0</v>
      </c>
      <c r="U31" s="77" t="s">
        <v>43</v>
      </c>
      <c r="V31" s="77"/>
      <c r="W31" s="77"/>
      <c r="X31" s="77"/>
      <c r="Y31" s="77">
        <v>40</v>
      </c>
      <c r="Z31" s="77">
        <v>50</v>
      </c>
    </row>
    <row r="32" spans="14:26" ht="37.5" x14ac:dyDescent="0.3">
      <c r="N32" s="363"/>
      <c r="O32" s="365"/>
      <c r="P32" s="370"/>
      <c r="Q32" s="243"/>
      <c r="R32" s="243"/>
      <c r="S32" s="243"/>
      <c r="T32" s="77" t="s">
        <v>15</v>
      </c>
      <c r="U32" s="76" t="s">
        <v>7</v>
      </c>
      <c r="V32" s="12"/>
      <c r="W32" s="12"/>
      <c r="X32" s="12"/>
      <c r="Y32" s="12"/>
      <c r="Z32" s="12"/>
    </row>
    <row r="33" spans="14:26" ht="75" x14ac:dyDescent="0.3">
      <c r="N33" s="363"/>
      <c r="O33" s="365"/>
      <c r="P33" s="370"/>
      <c r="Q33" s="243"/>
      <c r="R33" s="243"/>
      <c r="S33" s="243"/>
      <c r="T33" s="17">
        <f>X29</f>
        <v>0</v>
      </c>
      <c r="U33" s="76" t="s">
        <v>44</v>
      </c>
      <c r="V33" s="12"/>
      <c r="W33" s="23">
        <f>W31-W34</f>
        <v>0</v>
      </c>
      <c r="X33" s="23">
        <f>X31-X34</f>
        <v>0</v>
      </c>
      <c r="Y33" s="23">
        <v>37</v>
      </c>
      <c r="Z33" s="23">
        <v>46</v>
      </c>
    </row>
    <row r="34" spans="14:26" ht="56.25" x14ac:dyDescent="0.3">
      <c r="N34" s="363"/>
      <c r="O34" s="365"/>
      <c r="P34" s="370"/>
      <c r="Q34" s="243"/>
      <c r="R34" s="243"/>
      <c r="S34" s="243"/>
      <c r="T34" s="17"/>
      <c r="U34" s="76" t="s">
        <v>45</v>
      </c>
      <c r="V34" s="12"/>
      <c r="W34" s="23">
        <f>W31*0.2</f>
        <v>0</v>
      </c>
      <c r="X34" s="23">
        <f>X31*0.2</f>
        <v>0</v>
      </c>
      <c r="Y34" s="23">
        <v>3</v>
      </c>
      <c r="Z34" s="23">
        <v>4</v>
      </c>
    </row>
    <row r="35" spans="14:26" ht="37.5" x14ac:dyDescent="0.25">
      <c r="N35" s="363"/>
      <c r="O35" s="365"/>
      <c r="P35" s="370"/>
      <c r="Q35" s="243"/>
      <c r="R35" s="243"/>
      <c r="S35" s="243"/>
      <c r="T35" s="77" t="s">
        <v>19</v>
      </c>
      <c r="U35" s="325" t="s">
        <v>12</v>
      </c>
      <c r="V35" s="326"/>
      <c r="W35" s="326"/>
      <c r="X35" s="326"/>
      <c r="Y35" s="326"/>
      <c r="Z35" s="327"/>
    </row>
    <row r="36" spans="14:26" ht="112.5" x14ac:dyDescent="0.25">
      <c r="N36" s="363"/>
      <c r="O36" s="365"/>
      <c r="P36" s="370"/>
      <c r="Q36" s="243"/>
      <c r="R36" s="243"/>
      <c r="S36" s="243"/>
      <c r="T36" s="17">
        <f>Y29</f>
        <v>800</v>
      </c>
      <c r="U36" s="77" t="s">
        <v>42</v>
      </c>
      <c r="V36" s="77"/>
      <c r="W36" s="17"/>
      <c r="X36" s="17"/>
      <c r="Y36" s="17">
        <v>20000</v>
      </c>
      <c r="Z36" s="17">
        <v>20000</v>
      </c>
    </row>
    <row r="37" spans="14:26" ht="37.5" x14ac:dyDescent="0.25">
      <c r="N37" s="363"/>
      <c r="O37" s="365"/>
      <c r="P37" s="370"/>
      <c r="Q37" s="243"/>
      <c r="R37" s="243"/>
      <c r="S37" s="243"/>
      <c r="T37" s="77" t="s">
        <v>20</v>
      </c>
      <c r="U37" s="325" t="s">
        <v>13</v>
      </c>
      <c r="V37" s="326"/>
      <c r="W37" s="326"/>
      <c r="X37" s="326"/>
      <c r="Y37" s="326"/>
      <c r="Z37" s="327"/>
    </row>
    <row r="38" spans="14:26" ht="262.5" x14ac:dyDescent="0.25">
      <c r="N38" s="363"/>
      <c r="O38" s="365"/>
      <c r="P38" s="371"/>
      <c r="Q38" s="239"/>
      <c r="R38" s="239"/>
      <c r="S38" s="239"/>
      <c r="T38" s="17">
        <f>Z29</f>
        <v>1000</v>
      </c>
      <c r="U38" s="77" t="s">
        <v>46</v>
      </c>
      <c r="V38" s="77"/>
      <c r="W38" s="21"/>
      <c r="X38" s="21"/>
      <c r="Y38" s="21">
        <v>100</v>
      </c>
      <c r="Z38" s="21">
        <v>100</v>
      </c>
    </row>
  </sheetData>
  <mergeCells count="41">
    <mergeCell ref="P28:P38"/>
    <mergeCell ref="Q28:Q38"/>
    <mergeCell ref="R28:R38"/>
    <mergeCell ref="S28:S38"/>
    <mergeCell ref="U28:Z28"/>
    <mergeCell ref="U30:Z30"/>
    <mergeCell ref="U35:Z35"/>
    <mergeCell ref="U37:Z37"/>
    <mergeCell ref="U11:Z11"/>
    <mergeCell ref="U13:Z13"/>
    <mergeCell ref="P15:P27"/>
    <mergeCell ref="Q15:Q27"/>
    <mergeCell ref="R15:R27"/>
    <mergeCell ref="S15:S27"/>
    <mergeCell ref="U15:Z15"/>
    <mergeCell ref="U17:Z17"/>
    <mergeCell ref="U23:Z23"/>
    <mergeCell ref="U25:Z25"/>
    <mergeCell ref="U5:Z5"/>
    <mergeCell ref="N5:N6"/>
    <mergeCell ref="O5:O6"/>
    <mergeCell ref="N7:N38"/>
    <mergeCell ref="O7:O38"/>
    <mergeCell ref="P5:P6"/>
    <mergeCell ref="Q5:Q6"/>
    <mergeCell ref="R5:R6"/>
    <mergeCell ref="S5:S6"/>
    <mergeCell ref="T5:T6"/>
    <mergeCell ref="P7:P14"/>
    <mergeCell ref="Q7:Q14"/>
    <mergeCell ref="R7:R14"/>
    <mergeCell ref="S7:S14"/>
    <mergeCell ref="U7:Z7"/>
    <mergeCell ref="U9:Z9"/>
    <mergeCell ref="A4:M4"/>
    <mergeCell ref="N4:Z4"/>
    <mergeCell ref="A1:Z1"/>
    <mergeCell ref="A2:M2"/>
    <mergeCell ref="N2:Z2"/>
    <mergeCell ref="A3:M3"/>
    <mergeCell ref="N3:Z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2024-01-12T07:58:46Z</cp:lastPrinted>
  <dcterms:created xsi:type="dcterms:W3CDTF">2015-06-05T18:19:34Z</dcterms:created>
  <dcterms:modified xsi:type="dcterms:W3CDTF">2026-09-17T08:21:01Z</dcterms:modified>
</cp:coreProperties>
</file>